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MIPG\Calidad\Control de documentos\Vigentes\Vigentes a Dic 31 2021\11. GF GESTIÓN FINANCIERA\Formatos GF\"/>
    </mc:Choice>
  </mc:AlternateContent>
  <xr:revisionPtr revIDLastSave="0" documentId="13_ncr:1_{A15FFB9E-4894-49AF-9331-6CFF566274E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C PROYECTADO" sheetId="1" r:id="rId1"/>
    <sheet name="PAC EJECUTAD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2" l="1"/>
  <c r="O50" i="2"/>
  <c r="O81" i="2"/>
  <c r="O86" i="2"/>
  <c r="N50" i="2"/>
  <c r="D9" i="2"/>
  <c r="D14" i="2" s="1"/>
  <c r="E9" i="2"/>
  <c r="E14" i="2" s="1"/>
  <c r="F9" i="2"/>
  <c r="F14" i="2" s="1"/>
  <c r="G9" i="2"/>
  <c r="U9" i="2"/>
  <c r="N14" i="2"/>
  <c r="D10" i="2"/>
  <c r="E10" i="2"/>
  <c r="F10" i="2"/>
  <c r="G10" i="2"/>
  <c r="G14" i="2"/>
  <c r="U10" i="2"/>
  <c r="V10" i="2"/>
  <c r="D11" i="2"/>
  <c r="E11" i="2"/>
  <c r="F11" i="2"/>
  <c r="G11" i="2"/>
  <c r="J14" i="2"/>
  <c r="L14" i="2"/>
  <c r="P14" i="2"/>
  <c r="Q14" i="2"/>
  <c r="S14" i="2"/>
  <c r="S15" i="2"/>
  <c r="S87" i="2"/>
  <c r="U11" i="2"/>
  <c r="V11" i="2"/>
  <c r="C14" i="2"/>
  <c r="I14" i="2"/>
  <c r="I15" i="2"/>
  <c r="I87" i="2"/>
  <c r="K14" i="2"/>
  <c r="K15" i="2" s="1"/>
  <c r="K87" i="2" s="1"/>
  <c r="M14" i="2"/>
  <c r="R14" i="2"/>
  <c r="T14" i="2"/>
  <c r="T15" i="2"/>
  <c r="D20" i="2"/>
  <c r="E20" i="2"/>
  <c r="F20" i="2"/>
  <c r="F50" i="2" s="1"/>
  <c r="G20" i="2"/>
  <c r="U20" i="2"/>
  <c r="U50" i="2" s="1"/>
  <c r="D21" i="2"/>
  <c r="E21" i="2"/>
  <c r="F21" i="2"/>
  <c r="G21" i="2"/>
  <c r="G50" i="2" s="1"/>
  <c r="U21" i="2"/>
  <c r="D22" i="2"/>
  <c r="E22" i="2"/>
  <c r="F22" i="2"/>
  <c r="G22" i="2"/>
  <c r="U22" i="2"/>
  <c r="V22" i="2" s="1"/>
  <c r="D23" i="2"/>
  <c r="E23" i="2"/>
  <c r="F23" i="2"/>
  <c r="G23" i="2"/>
  <c r="U23" i="2"/>
  <c r="D24" i="2"/>
  <c r="D50" i="2" s="1"/>
  <c r="D82" i="2" s="1"/>
  <c r="D86" i="2" s="1"/>
  <c r="E24" i="2"/>
  <c r="F24" i="2"/>
  <c r="G24" i="2"/>
  <c r="U24" i="2"/>
  <c r="V24" i="2"/>
  <c r="D25" i="2"/>
  <c r="E25" i="2"/>
  <c r="F25" i="2"/>
  <c r="G25" i="2"/>
  <c r="U25" i="2"/>
  <c r="V25" i="2" s="1"/>
  <c r="D26" i="2"/>
  <c r="E26" i="2"/>
  <c r="F26" i="2"/>
  <c r="G26" i="2"/>
  <c r="U26" i="2"/>
  <c r="V26" i="2" s="1"/>
  <c r="D27" i="2"/>
  <c r="E27" i="2"/>
  <c r="F27" i="2"/>
  <c r="G27" i="2"/>
  <c r="U27" i="2"/>
  <c r="V27" i="2"/>
  <c r="D28" i="2"/>
  <c r="E28" i="2"/>
  <c r="F28" i="2"/>
  <c r="G28" i="2"/>
  <c r="U28" i="2"/>
  <c r="V28" i="2"/>
  <c r="D29" i="2"/>
  <c r="E29" i="2"/>
  <c r="F29" i="2"/>
  <c r="G29" i="2"/>
  <c r="U29" i="2"/>
  <c r="V29" i="2" s="1"/>
  <c r="D30" i="2"/>
  <c r="E30" i="2"/>
  <c r="F30" i="2"/>
  <c r="G30" i="2"/>
  <c r="U30" i="2"/>
  <c r="V30" i="2" s="1"/>
  <c r="D31" i="2"/>
  <c r="E31" i="2"/>
  <c r="F31" i="2"/>
  <c r="G31" i="2"/>
  <c r="U31" i="2"/>
  <c r="V31" i="2"/>
  <c r="D33" i="2"/>
  <c r="E33" i="2"/>
  <c r="F33" i="2"/>
  <c r="G33" i="2"/>
  <c r="U33" i="2"/>
  <c r="V33" i="2"/>
  <c r="D34" i="2"/>
  <c r="E34" i="2"/>
  <c r="F34" i="2"/>
  <c r="G34" i="2"/>
  <c r="U34" i="2"/>
  <c r="V34" i="2" s="1"/>
  <c r="D37" i="2"/>
  <c r="E37" i="2"/>
  <c r="F37" i="2"/>
  <c r="G37" i="2"/>
  <c r="U37" i="2"/>
  <c r="V37" i="2" s="1"/>
  <c r="D38" i="2"/>
  <c r="E38" i="2"/>
  <c r="F38" i="2"/>
  <c r="G38" i="2"/>
  <c r="U38" i="2"/>
  <c r="V38" i="2"/>
  <c r="D39" i="2"/>
  <c r="E39" i="2"/>
  <c r="F39" i="2"/>
  <c r="G39" i="2"/>
  <c r="U39" i="2"/>
  <c r="V39" i="2"/>
  <c r="D40" i="2"/>
  <c r="E40" i="2"/>
  <c r="F40" i="2"/>
  <c r="G40" i="2"/>
  <c r="U40" i="2"/>
  <c r="V40" i="2" s="1"/>
  <c r="D43" i="2"/>
  <c r="E43" i="2"/>
  <c r="F43" i="2"/>
  <c r="G43" i="2"/>
  <c r="U43" i="2"/>
  <c r="V43" i="2" s="1"/>
  <c r="D44" i="2"/>
  <c r="E44" i="2"/>
  <c r="F44" i="2"/>
  <c r="G44" i="2"/>
  <c r="U44" i="2"/>
  <c r="V44" i="2"/>
  <c r="D45" i="2"/>
  <c r="E45" i="2"/>
  <c r="F45" i="2"/>
  <c r="G45" i="2"/>
  <c r="J50" i="2"/>
  <c r="L50" i="2"/>
  <c r="U45" i="2"/>
  <c r="V45" i="2"/>
  <c r="D46" i="2"/>
  <c r="E46" i="2"/>
  <c r="F46" i="2"/>
  <c r="G46" i="2"/>
  <c r="U46" i="2"/>
  <c r="V46" i="2"/>
  <c r="D47" i="2"/>
  <c r="E47" i="2"/>
  <c r="F47" i="2"/>
  <c r="G47" i="2"/>
  <c r="U47" i="2"/>
  <c r="V47" i="2" s="1"/>
  <c r="D48" i="2"/>
  <c r="E48" i="2"/>
  <c r="E50" i="2" s="1"/>
  <c r="F48" i="2"/>
  <c r="G48" i="2"/>
  <c r="U48" i="2"/>
  <c r="V48" i="2"/>
  <c r="D49" i="2"/>
  <c r="E49" i="2"/>
  <c r="F49" i="2"/>
  <c r="G49" i="2"/>
  <c r="U49" i="2"/>
  <c r="V49" i="2" s="1"/>
  <c r="C50" i="2"/>
  <c r="C82" i="2" s="1"/>
  <c r="C86" i="2" s="1"/>
  <c r="I50" i="2"/>
  <c r="K50" i="2"/>
  <c r="M50" i="2"/>
  <c r="P50" i="2"/>
  <c r="Q50" i="2"/>
  <c r="R50" i="2"/>
  <c r="S50" i="2"/>
  <c r="T50" i="2"/>
  <c r="D53" i="2"/>
  <c r="D81" i="2" s="1"/>
  <c r="E53" i="2"/>
  <c r="E81" i="2" s="1"/>
  <c r="F53" i="2"/>
  <c r="G53" i="2"/>
  <c r="G81" i="2" s="1"/>
  <c r="L81" i="2"/>
  <c r="N81" i="2"/>
  <c r="P81" i="2"/>
  <c r="U53" i="2"/>
  <c r="V53" i="2" s="1"/>
  <c r="D54" i="2"/>
  <c r="E54" i="2"/>
  <c r="F54" i="2"/>
  <c r="F81" i="2" s="1"/>
  <c r="G54" i="2"/>
  <c r="U54" i="2"/>
  <c r="D56" i="2"/>
  <c r="E56" i="2"/>
  <c r="F56" i="2"/>
  <c r="G56" i="2"/>
  <c r="U56" i="2"/>
  <c r="V56" i="2"/>
  <c r="D57" i="2"/>
  <c r="E57" i="2"/>
  <c r="F57" i="2"/>
  <c r="G57" i="2"/>
  <c r="U57" i="2"/>
  <c r="V57" i="2" s="1"/>
  <c r="D58" i="2"/>
  <c r="E58" i="2"/>
  <c r="F58" i="2"/>
  <c r="G58" i="2"/>
  <c r="U58" i="2"/>
  <c r="V58" i="2" s="1"/>
  <c r="D59" i="2"/>
  <c r="E59" i="2"/>
  <c r="F59" i="2"/>
  <c r="G59" i="2"/>
  <c r="U59" i="2"/>
  <c r="V59" i="2"/>
  <c r="D60" i="2"/>
  <c r="E60" i="2"/>
  <c r="F60" i="2"/>
  <c r="G60" i="2"/>
  <c r="U60" i="2"/>
  <c r="V60" i="2" s="1"/>
  <c r="D61" i="2"/>
  <c r="E61" i="2"/>
  <c r="F61" i="2"/>
  <c r="G61" i="2"/>
  <c r="U61" i="2"/>
  <c r="V61" i="2" s="1"/>
  <c r="D62" i="2"/>
  <c r="E62" i="2"/>
  <c r="F62" i="2"/>
  <c r="G62" i="2"/>
  <c r="U62" i="2"/>
  <c r="V62" i="2" s="1"/>
  <c r="D64" i="2"/>
  <c r="E64" i="2"/>
  <c r="F64" i="2"/>
  <c r="G64" i="2"/>
  <c r="U64" i="2"/>
  <c r="V64" i="2"/>
  <c r="D65" i="2"/>
  <c r="E65" i="2"/>
  <c r="F65" i="2"/>
  <c r="G65" i="2"/>
  <c r="U65" i="2"/>
  <c r="V65" i="2"/>
  <c r="D66" i="2"/>
  <c r="E66" i="2"/>
  <c r="F66" i="2"/>
  <c r="G66" i="2"/>
  <c r="U66" i="2"/>
  <c r="V66" i="2" s="1"/>
  <c r="D67" i="2"/>
  <c r="E67" i="2"/>
  <c r="F67" i="2"/>
  <c r="G67" i="2"/>
  <c r="U67" i="2"/>
  <c r="V67" i="2" s="1"/>
  <c r="D68" i="2"/>
  <c r="E68" i="2"/>
  <c r="F68" i="2"/>
  <c r="G68" i="2"/>
  <c r="U68" i="2"/>
  <c r="V68" i="2"/>
  <c r="D69" i="2"/>
  <c r="E69" i="2"/>
  <c r="F69" i="2"/>
  <c r="G69" i="2"/>
  <c r="U69" i="2"/>
  <c r="V69" i="2"/>
  <c r="D70" i="2"/>
  <c r="E70" i="2"/>
  <c r="F70" i="2"/>
  <c r="G70" i="2"/>
  <c r="U70" i="2"/>
  <c r="V70" i="2" s="1"/>
  <c r="D71" i="2"/>
  <c r="E71" i="2"/>
  <c r="F71" i="2"/>
  <c r="G71" i="2"/>
  <c r="U71" i="2"/>
  <c r="V71" i="2" s="1"/>
  <c r="D73" i="2"/>
  <c r="E73" i="2"/>
  <c r="F73" i="2"/>
  <c r="G73" i="2"/>
  <c r="U73" i="2"/>
  <c r="V73" i="2"/>
  <c r="D74" i="2"/>
  <c r="E74" i="2"/>
  <c r="F74" i="2"/>
  <c r="G74" i="2"/>
  <c r="Q81" i="2"/>
  <c r="Q86" i="2"/>
  <c r="S81" i="2"/>
  <c r="S86" i="2"/>
  <c r="U74" i="2"/>
  <c r="V74" i="2" s="1"/>
  <c r="D75" i="2"/>
  <c r="E75" i="2"/>
  <c r="F75" i="2"/>
  <c r="G75" i="2"/>
  <c r="U75" i="2"/>
  <c r="V75" i="2"/>
  <c r="D76" i="2"/>
  <c r="E76" i="2"/>
  <c r="F76" i="2"/>
  <c r="G76" i="2"/>
  <c r="U76" i="2"/>
  <c r="V76" i="2"/>
  <c r="K81" i="2"/>
  <c r="K86" i="2"/>
  <c r="D77" i="2"/>
  <c r="E77" i="2"/>
  <c r="F77" i="2"/>
  <c r="G77" i="2"/>
  <c r="U77" i="2"/>
  <c r="V77" i="2"/>
  <c r="D78" i="2"/>
  <c r="E78" i="2"/>
  <c r="F78" i="2"/>
  <c r="G78" i="2"/>
  <c r="U78" i="2"/>
  <c r="V78" i="2"/>
  <c r="D79" i="2"/>
  <c r="E79" i="2"/>
  <c r="F79" i="2"/>
  <c r="G79" i="2"/>
  <c r="U79" i="2"/>
  <c r="V79" i="2"/>
  <c r="D80" i="2"/>
  <c r="E80" i="2"/>
  <c r="F80" i="2"/>
  <c r="G80" i="2"/>
  <c r="U80" i="2"/>
  <c r="V80" i="2"/>
  <c r="C81" i="2"/>
  <c r="J81" i="2"/>
  <c r="J86" i="2"/>
  <c r="M81" i="2"/>
  <c r="R81" i="2"/>
  <c r="T81" i="2"/>
  <c r="M86" i="2"/>
  <c r="R86" i="2"/>
  <c r="T86" i="2"/>
  <c r="T87" i="2" s="1"/>
  <c r="D83" i="2"/>
  <c r="E83" i="2"/>
  <c r="F83" i="2"/>
  <c r="G83" i="2"/>
  <c r="U83" i="2"/>
  <c r="D84" i="2"/>
  <c r="E84" i="2"/>
  <c r="F84" i="2"/>
  <c r="G84" i="2"/>
  <c r="U84" i="2"/>
  <c r="V84" i="2"/>
  <c r="D85" i="2"/>
  <c r="E85" i="2"/>
  <c r="F85" i="2"/>
  <c r="G85" i="2"/>
  <c r="U85" i="2"/>
  <c r="V85" i="2"/>
  <c r="Q10" i="1"/>
  <c r="R10" i="1"/>
  <c r="Q11" i="1"/>
  <c r="R11" i="1" s="1"/>
  <c r="Q12" i="1"/>
  <c r="R12" i="1" s="1"/>
  <c r="C15" i="1"/>
  <c r="R15" i="1" s="1"/>
  <c r="D15" i="1"/>
  <c r="Q15" i="1" s="1"/>
  <c r="D16" i="1"/>
  <c r="E15" i="1"/>
  <c r="E16" i="1" s="1"/>
  <c r="E88" i="1" s="1"/>
  <c r="F15" i="1"/>
  <c r="G15" i="1"/>
  <c r="H15" i="1"/>
  <c r="H16" i="1"/>
  <c r="I15" i="1"/>
  <c r="I16" i="1"/>
  <c r="I88" i="1" s="1"/>
  <c r="J15" i="1"/>
  <c r="K15" i="1"/>
  <c r="L15" i="1"/>
  <c r="L16" i="1"/>
  <c r="M15" i="1"/>
  <c r="M16" i="1"/>
  <c r="N15" i="1"/>
  <c r="N16" i="1" s="1"/>
  <c r="N88" i="1" s="1"/>
  <c r="O15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 s="1"/>
  <c r="Q32" i="1"/>
  <c r="R32" i="1"/>
  <c r="Q34" i="1"/>
  <c r="R34" i="1" s="1"/>
  <c r="Q35" i="1"/>
  <c r="R35" i="1" s="1"/>
  <c r="Q38" i="1"/>
  <c r="R38" i="1" s="1"/>
  <c r="Q39" i="1"/>
  <c r="R39" i="1"/>
  <c r="Q40" i="1"/>
  <c r="R40" i="1" s="1"/>
  <c r="Q41" i="1"/>
  <c r="R41" i="1" s="1"/>
  <c r="Q44" i="1"/>
  <c r="R44" i="1" s="1"/>
  <c r="Q45" i="1"/>
  <c r="R45" i="1"/>
  <c r="Q46" i="1"/>
  <c r="R46" i="1" s="1"/>
  <c r="Q47" i="1"/>
  <c r="R47" i="1" s="1"/>
  <c r="Q48" i="1"/>
  <c r="R48" i="1" s="1"/>
  <c r="Q49" i="1"/>
  <c r="R49" i="1"/>
  <c r="Q50" i="1"/>
  <c r="R50" i="1" s="1"/>
  <c r="C51" i="1"/>
  <c r="D51" i="1"/>
  <c r="E51" i="1"/>
  <c r="Q51" i="1" s="1"/>
  <c r="R51" i="1" s="1"/>
  <c r="F51" i="1"/>
  <c r="G51" i="1"/>
  <c r="G83" i="1" s="1"/>
  <c r="G87" i="1" s="1"/>
  <c r="G88" i="1" s="1"/>
  <c r="H51" i="1"/>
  <c r="I51" i="1"/>
  <c r="J51" i="1"/>
  <c r="K51" i="1"/>
  <c r="L51" i="1"/>
  <c r="M51" i="1"/>
  <c r="N51" i="1"/>
  <c r="N83" i="1" s="1"/>
  <c r="N87" i="1" s="1"/>
  <c r="O51" i="1"/>
  <c r="O83" i="1" s="1"/>
  <c r="O87" i="1" s="1"/>
  <c r="Q53" i="1"/>
  <c r="R53" i="1" s="1"/>
  <c r="Q54" i="1"/>
  <c r="R54" i="1" s="1"/>
  <c r="Q55" i="1"/>
  <c r="R55" i="1" s="1"/>
  <c r="Q57" i="1"/>
  <c r="R57" i="1"/>
  <c r="Q58" i="1"/>
  <c r="R58" i="1" s="1"/>
  <c r="Q59" i="1"/>
  <c r="R59" i="1" s="1"/>
  <c r="Q60" i="1"/>
  <c r="R60" i="1" s="1"/>
  <c r="Q61" i="1"/>
  <c r="R61" i="1"/>
  <c r="Q62" i="1"/>
  <c r="R62" i="1" s="1"/>
  <c r="Q63" i="1"/>
  <c r="R63" i="1" s="1"/>
  <c r="Q65" i="1"/>
  <c r="R65" i="1" s="1"/>
  <c r="Q66" i="1"/>
  <c r="R66" i="1"/>
  <c r="Q67" i="1"/>
  <c r="R67" i="1" s="1"/>
  <c r="Q68" i="1"/>
  <c r="R68" i="1" s="1"/>
  <c r="Q69" i="1"/>
  <c r="R69" i="1" s="1"/>
  <c r="Q70" i="1"/>
  <c r="R70" i="1"/>
  <c r="Q71" i="1"/>
  <c r="R71" i="1" s="1"/>
  <c r="Q72" i="1"/>
  <c r="R72" i="1" s="1"/>
  <c r="Q74" i="1"/>
  <c r="R74" i="1" s="1"/>
  <c r="Q75" i="1"/>
  <c r="R75" i="1"/>
  <c r="Q76" i="1"/>
  <c r="R76" i="1" s="1"/>
  <c r="Q77" i="1"/>
  <c r="R77" i="1" s="1"/>
  <c r="Q78" i="1"/>
  <c r="R78" i="1" s="1"/>
  <c r="Q79" i="1"/>
  <c r="R79" i="1"/>
  <c r="Q80" i="1"/>
  <c r="R80" i="1" s="1"/>
  <c r="Q81" i="1"/>
  <c r="R81" i="1" s="1"/>
  <c r="C82" i="1"/>
  <c r="C83" i="1" s="1"/>
  <c r="D82" i="1"/>
  <c r="Q82" i="1" s="1"/>
  <c r="R82" i="1" s="1"/>
  <c r="E82" i="1"/>
  <c r="E83" i="1"/>
  <c r="E87" i="1" s="1"/>
  <c r="F82" i="1"/>
  <c r="F83" i="1" s="1"/>
  <c r="F87" i="1" s="1"/>
  <c r="G82" i="1"/>
  <c r="H82" i="1"/>
  <c r="H83" i="1" s="1"/>
  <c r="H87" i="1" s="1"/>
  <c r="H88" i="1" s="1"/>
  <c r="I82" i="1"/>
  <c r="I83" i="1" s="1"/>
  <c r="I87" i="1" s="1"/>
  <c r="J82" i="1"/>
  <c r="K82" i="1"/>
  <c r="L82" i="1"/>
  <c r="L83" i="1" s="1"/>
  <c r="L87" i="1" s="1"/>
  <c r="L88" i="1" s="1"/>
  <c r="M82" i="1"/>
  <c r="M83" i="1"/>
  <c r="M87" i="1"/>
  <c r="M88" i="1" s="1"/>
  <c r="N82" i="1"/>
  <c r="O82" i="1"/>
  <c r="J83" i="1"/>
  <c r="J87" i="1" s="1"/>
  <c r="J88" i="1" s="1"/>
  <c r="Q84" i="1"/>
  <c r="R84" i="1"/>
  <c r="Q85" i="1"/>
  <c r="R85" i="1" s="1"/>
  <c r="Q86" i="1"/>
  <c r="R86" i="1" s="1"/>
  <c r="V54" i="2"/>
  <c r="V9" i="2"/>
  <c r="V14" i="2"/>
  <c r="V21" i="2"/>
  <c r="H50" i="2"/>
  <c r="V20" i="2"/>
  <c r="P86" i="2"/>
  <c r="P87" i="2"/>
  <c r="L86" i="2"/>
  <c r="V23" i="2"/>
  <c r="I81" i="2"/>
  <c r="I86" i="2"/>
  <c r="J15" i="2"/>
  <c r="J87" i="2" s="1"/>
  <c r="L15" i="2"/>
  <c r="L87" i="2" s="1"/>
  <c r="M15" i="2"/>
  <c r="M87" i="2" s="1"/>
  <c r="N15" i="2"/>
  <c r="O15" i="2"/>
  <c r="O87" i="2" s="1"/>
  <c r="P15" i="2"/>
  <c r="Q15" i="2"/>
  <c r="Q87" i="2" s="1"/>
  <c r="R15" i="2"/>
  <c r="R87" i="2"/>
  <c r="F16" i="1"/>
  <c r="G16" i="1"/>
  <c r="J16" i="1"/>
  <c r="K16" i="1"/>
  <c r="K83" i="1"/>
  <c r="K87" i="1" s="1"/>
  <c r="K88" i="1" s="1"/>
  <c r="O16" i="1"/>
  <c r="O88" i="1" s="1"/>
  <c r="N86" i="2"/>
  <c r="N87" i="2"/>
  <c r="U14" i="2"/>
  <c r="C87" i="1" l="1"/>
  <c r="V81" i="2"/>
  <c r="F82" i="2"/>
  <c r="F86" i="2" s="1"/>
  <c r="V50" i="2"/>
  <c r="V82" i="2" s="1"/>
  <c r="F88" i="1"/>
  <c r="C89" i="2"/>
  <c r="E82" i="2"/>
  <c r="E86" i="2" s="1"/>
  <c r="G82" i="2"/>
  <c r="G86" i="2" s="1"/>
  <c r="U81" i="2"/>
  <c r="U82" i="2" s="1"/>
  <c r="D83" i="1"/>
  <c r="D87" i="1" l="1"/>
  <c r="Q83" i="1"/>
  <c r="R83" i="1" s="1"/>
  <c r="C90" i="1" l="1"/>
  <c r="D88" i="1"/>
</calcChain>
</file>

<file path=xl/sharedStrings.xml><?xml version="1.0" encoding="utf-8"?>
<sst xmlns="http://schemas.openxmlformats.org/spreadsheetml/2006/main" count="328" uniqueCount="173">
  <si>
    <t>CODIGO</t>
  </si>
  <si>
    <t>DETALLE</t>
  </si>
  <si>
    <t xml:space="preserve">PRESUPUESTO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</si>
  <si>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</si>
  <si>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</si>
  <si>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</si>
  <si>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</si>
  <si>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</si>
  <si>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</si>
  <si>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</si>
  <si>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</si>
  <si>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</si>
  <si>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</si>
  <si>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</si>
  <si>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</si>
  <si>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PROYECTADO</t>
  </si>
  <si>
    <t>PRUEBA DEL EJERCICIO</t>
  </si>
  <si>
    <t>PRESUPUESTAL</t>
  </si>
  <si>
    <t>INICIAL</t>
  </si>
  <si>
    <t>DISPONIBILIDAD INICIAL</t>
  </si>
  <si>
    <t>PRESUPUESTO DE INGRESOS</t>
  </si>
  <si>
    <t>02042701</t>
  </si>
  <si>
    <t>TRASF. DPTO</t>
  </si>
  <si>
    <t>02262702</t>
  </si>
  <si>
    <t>OTRAS  ENTIDADES</t>
  </si>
  <si>
    <t>02099101</t>
  </si>
  <si>
    <t>FONDO DE BIENESTAR SOCIAL</t>
  </si>
  <si>
    <t xml:space="preserve">INGRESOS PROPIOS </t>
  </si>
  <si>
    <t>INGRESOS RECIB XRA TERC</t>
  </si>
  <si>
    <t>TOTAL INGRESOS VIG.</t>
  </si>
  <si>
    <t>TOTAL DISPONIBLE</t>
  </si>
  <si>
    <t>PRESUPUESTO DE GASTOS</t>
  </si>
  <si>
    <t>GASTOS DE PERSONAL</t>
  </si>
  <si>
    <t>GASTOS DE ADMINISTRACION</t>
  </si>
  <si>
    <t>SERV. PERSONALES ASOC. A NOMINA</t>
  </si>
  <si>
    <t>032001</t>
  </si>
  <si>
    <t>Sueldos Personal Nomina</t>
  </si>
  <si>
    <t>03200301</t>
  </si>
  <si>
    <t>Gastos de Representacion</t>
  </si>
  <si>
    <t>03200302</t>
  </si>
  <si>
    <t>Prima Vacacional</t>
  </si>
  <si>
    <t>03200303</t>
  </si>
  <si>
    <t>Prima de Servicio</t>
  </si>
  <si>
    <t>03200304</t>
  </si>
  <si>
    <t>Prima de Navidad</t>
  </si>
  <si>
    <t>03200305</t>
  </si>
  <si>
    <t>Auxilio de Transporte</t>
  </si>
  <si>
    <t>03200306</t>
  </si>
  <si>
    <t>Intereses a las Cesantias</t>
  </si>
  <si>
    <t>03200307</t>
  </si>
  <si>
    <t>Bonificacion por Recreacion</t>
  </si>
  <si>
    <t>03200308</t>
  </si>
  <si>
    <t>Prima de Antigüedad</t>
  </si>
  <si>
    <t>03200309</t>
  </si>
  <si>
    <t>Bonificacion por Servicios Prestados</t>
  </si>
  <si>
    <t>03200310</t>
  </si>
  <si>
    <t>Subsidio de Alimentacion</t>
  </si>
  <si>
    <t>03200501</t>
  </si>
  <si>
    <t xml:space="preserve">Indemnizacion por Vacaciones </t>
  </si>
  <si>
    <t>SERVICIOS PERSONALES INDIRECTOS</t>
  </si>
  <si>
    <t>032008</t>
  </si>
  <si>
    <t>Honorarios</t>
  </si>
  <si>
    <t>032010</t>
  </si>
  <si>
    <t>Servicios Técnicos</t>
  </si>
  <si>
    <t>CONTRIB.NOMINA SECTOR PRIVADO</t>
  </si>
  <si>
    <t>APORTES</t>
  </si>
  <si>
    <t>03201401</t>
  </si>
  <si>
    <t>SALUD Sector Privado</t>
  </si>
  <si>
    <t>03201402</t>
  </si>
  <si>
    <t>PENSIONES Sector Privado</t>
  </si>
  <si>
    <t>03201403</t>
  </si>
  <si>
    <t>Caja de Compensacion Familiar</t>
  </si>
  <si>
    <t>03201404</t>
  </si>
  <si>
    <t>Riesgos Profesionales</t>
  </si>
  <si>
    <t>CONTRIB.NOMINA SECTOR PUBLICO</t>
  </si>
  <si>
    <t>032016</t>
  </si>
  <si>
    <t>I.C.B.F.</t>
  </si>
  <si>
    <t>032017</t>
  </si>
  <si>
    <t>SENA</t>
  </si>
  <si>
    <t>032018</t>
  </si>
  <si>
    <t>ESAP</t>
  </si>
  <si>
    <t>032019</t>
  </si>
  <si>
    <t>Escuelas Industriales</t>
  </si>
  <si>
    <t>03202301</t>
  </si>
  <si>
    <t>SALUD  Sector Publico</t>
  </si>
  <si>
    <t>03202302</t>
  </si>
  <si>
    <t>PENSIONES Sector pub.</t>
  </si>
  <si>
    <t>03202303</t>
  </si>
  <si>
    <t>CESANTIAS Sect. Pub.</t>
  </si>
  <si>
    <t>TOTAL GASTOS DE PERSONAL</t>
  </si>
  <si>
    <t>GASTOS GENERALES</t>
  </si>
  <si>
    <t>032103</t>
  </si>
  <si>
    <t>Compra de Equipo</t>
  </si>
  <si>
    <t>032106</t>
  </si>
  <si>
    <t>Materiales y Suministros</t>
  </si>
  <si>
    <t>ADQUISICION DE SERVICIOS</t>
  </si>
  <si>
    <t>032107</t>
  </si>
  <si>
    <t>Mantenimiento</t>
  </si>
  <si>
    <t>032108</t>
  </si>
  <si>
    <t>Comunicaciones y Transportes</t>
  </si>
  <si>
    <t>032109</t>
  </si>
  <si>
    <t>Impresos y Publicaciones</t>
  </si>
  <si>
    <t>032110</t>
  </si>
  <si>
    <t>Servicios Publicos</t>
  </si>
  <si>
    <t>032111</t>
  </si>
  <si>
    <t>Seguros</t>
  </si>
  <si>
    <t>032112</t>
  </si>
  <si>
    <t>Arrendamientos</t>
  </si>
  <si>
    <t>032113</t>
  </si>
  <si>
    <t>Viaticos y Gastos de Viaje</t>
  </si>
  <si>
    <t>OTROS GASTOS GENERALES</t>
  </si>
  <si>
    <t>032119</t>
  </si>
  <si>
    <t>Gastos Imprevistos</t>
  </si>
  <si>
    <t>03212301</t>
  </si>
  <si>
    <t>Bienestar Social</t>
  </si>
  <si>
    <t>03212302</t>
  </si>
  <si>
    <t>Capacitación</t>
  </si>
  <si>
    <t>Impuesto Predial</t>
  </si>
  <si>
    <t>Servicios Publicos Sede Social</t>
  </si>
  <si>
    <t>Fiesta de Navidad Hijos de Funcionarios Contraloria</t>
  </si>
  <si>
    <t>Fomento de Recreacion y Deportes</t>
  </si>
  <si>
    <t>Mantenimiento Sede Social</t>
  </si>
  <si>
    <t>OTROS SERVICIOS</t>
  </si>
  <si>
    <t>032124</t>
  </si>
  <si>
    <t>Gastos Financieros</t>
  </si>
  <si>
    <t>032125</t>
  </si>
  <si>
    <t>Dotaciones</t>
  </si>
  <si>
    <t>03219001</t>
  </si>
  <si>
    <t>Combustibles y Lubricantes</t>
  </si>
  <si>
    <t>03219002</t>
  </si>
  <si>
    <t>Elementos de Cafeteria y Aseo</t>
  </si>
  <si>
    <t>03219101</t>
  </si>
  <si>
    <t>Salud Ocupacional</t>
  </si>
  <si>
    <t>03219102</t>
  </si>
  <si>
    <t>Certificado ISO 9000</t>
  </si>
  <si>
    <t>032199</t>
  </si>
  <si>
    <t>Pasivos Vigencias Anteriores</t>
  </si>
  <si>
    <t>Sentencias y conciliacines</t>
  </si>
  <si>
    <t>TOTAL GASTOS GENERALES</t>
  </si>
  <si>
    <t>TOTAL CONTRALORIA DEPARTAMENTAL</t>
  </si>
  <si>
    <t>Acreedores</t>
  </si>
  <si>
    <t>Reserva Presupuestal - Ctas. Por Pagar</t>
  </si>
  <si>
    <t>Cuentas por cobrar</t>
  </si>
  <si>
    <t>TOTAL EGRESOS</t>
  </si>
  <si>
    <t>SALDO DISPONIBLE</t>
  </si>
  <si>
    <t>Uriel</t>
  </si>
  <si>
    <t>Contralor General de Santander</t>
  </si>
  <si>
    <t xml:space="preserve">Secretario General </t>
  </si>
  <si>
    <t>CREDITOS</t>
  </si>
  <si>
    <t>CONTRA CREDITO</t>
  </si>
  <si>
    <t>ADICIONES</t>
  </si>
  <si>
    <t>REDUCCIONES</t>
  </si>
  <si>
    <t>TOTAL EJECUTADO</t>
  </si>
  <si>
    <t xml:space="preserve">SALDO   POR </t>
  </si>
  <si>
    <t>DEFINITIVO</t>
  </si>
  <si>
    <t>EJECUTAR</t>
  </si>
  <si>
    <t>Secretario General</t>
  </si>
  <si>
    <t>MARIA CRISTINA CASTILLO PEREZ</t>
  </si>
  <si>
    <t>Subdirectora Financiera</t>
  </si>
  <si>
    <t>032101</t>
  </si>
  <si>
    <t>Impuestos y Contribuciones</t>
  </si>
  <si>
    <t>Cuentas por Pagar</t>
  </si>
  <si>
    <t>CUENTAS POR COBRAR - VIG. 2010</t>
  </si>
  <si>
    <t>CONTRALORÍA GENERAL DE SANTANDER</t>
  </si>
  <si>
    <t>Version 2</t>
  </si>
  <si>
    <t>FECHA:</t>
  </si>
  <si>
    <t>SUBDIRECCION FINANCIERA</t>
  </si>
  <si>
    <t>CÓDIGO: REGF-38-01</t>
  </si>
  <si>
    <t>PAGINA:</t>
  </si>
  <si>
    <t>CÓDIGO: REGF-38-02</t>
  </si>
  <si>
    <t>¡De la mano de los Santandereanos...hacemos control fiscal!
Gobernación de Santander – Calle 37 No. 10-30 Tel. 6306420Fax (7) 6306416 Bucaramanga Colombia
www.contraloriasantander.gov.co</t>
  </si>
  <si>
    <t>PAC EJECUTADO - VIGENCIA 2XXX</t>
  </si>
  <si>
    <t>PAC PROYECTADO - VIGENCIA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</si>
</sst>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??\ _€_-;_-@_-"/>
    <numFmt numFmtId="167" formatCode="_-* #,##0.00\ _€_-;\-* #,##0.00\ _€_-;_-* &quot;-&quot;??\ _€_-;_-@_-"/>
  </numFmts>
  <fonts count="22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Harrington"/>
      <family val="5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Fill="1"/>
    <xf numFmtId="0" fontId="0" fillId="0" borderId="0" xfId="0" applyFill="1" applyBorder="1"/>
    <xf numFmtId="165" fontId="0" fillId="0" borderId="0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166" fontId="5" fillId="0" borderId="10" xfId="1" applyNumberFormat="1" applyFont="1" applyFill="1" applyBorder="1" applyAlignment="1">
      <alignment vertical="center"/>
    </xf>
    <xf numFmtId="165" fontId="5" fillId="0" borderId="11" xfId="1" applyNumberFormat="1" applyFont="1" applyFill="1" applyBorder="1" applyAlignment="1"/>
    <xf numFmtId="0" fontId="5" fillId="0" borderId="0" xfId="0" applyFont="1" applyFill="1"/>
    <xf numFmtId="49" fontId="4" fillId="3" borderId="8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66" fontId="5" fillId="0" borderId="14" xfId="1" applyNumberFormat="1" applyFont="1" applyFill="1" applyBorder="1" applyAlignment="1">
      <alignment vertical="center"/>
    </xf>
    <xf numFmtId="165" fontId="5" fillId="0" borderId="15" xfId="1" applyNumberFormat="1" applyFont="1" applyFill="1" applyBorder="1" applyAlignment="1"/>
    <xf numFmtId="0" fontId="4" fillId="0" borderId="0" xfId="0" applyFont="1" applyFill="1"/>
    <xf numFmtId="0" fontId="4" fillId="4" borderId="16" xfId="0" applyFont="1" applyFill="1" applyBorder="1" applyAlignment="1">
      <alignment vertical="center"/>
    </xf>
    <xf numFmtId="166" fontId="4" fillId="0" borderId="17" xfId="1" applyNumberFormat="1" applyFont="1" applyFill="1" applyBorder="1" applyAlignment="1">
      <alignment horizontal="right" vertical="center"/>
    </xf>
    <xf numFmtId="165" fontId="4" fillId="0" borderId="18" xfId="1" applyNumberFormat="1" applyFont="1" applyFill="1" applyBorder="1" applyAlignment="1"/>
    <xf numFmtId="167" fontId="5" fillId="0" borderId="6" xfId="1" applyNumberFormat="1" applyFont="1" applyFill="1" applyBorder="1" applyAlignment="1">
      <alignment vertical="center"/>
    </xf>
    <xf numFmtId="165" fontId="5" fillId="0" borderId="7" xfId="1" applyNumberFormat="1" applyFont="1" applyFill="1" applyBorder="1" applyAlignment="1"/>
    <xf numFmtId="0" fontId="4" fillId="3" borderId="19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justify" vertical="center" wrapText="1"/>
    </xf>
    <xf numFmtId="3" fontId="7" fillId="0" borderId="2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9" fillId="0" borderId="0" xfId="0" applyFont="1"/>
    <xf numFmtId="0" fontId="4" fillId="4" borderId="5" xfId="0" applyFont="1" applyFill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3" xfId="1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166" fontId="5" fillId="0" borderId="6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166" fontId="5" fillId="0" borderId="29" xfId="1" applyNumberFormat="1" applyFont="1" applyFill="1" applyBorder="1" applyAlignment="1">
      <alignment vertical="center"/>
    </xf>
    <xf numFmtId="165" fontId="5" fillId="0" borderId="3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" fillId="5" borderId="31" xfId="0" applyFont="1" applyFill="1" applyBorder="1" applyAlignment="1">
      <alignment vertical="center"/>
    </xf>
    <xf numFmtId="0" fontId="10" fillId="0" borderId="0" xfId="0" applyFont="1" applyFill="1"/>
    <xf numFmtId="0" fontId="9" fillId="0" borderId="0" xfId="0" applyFont="1" applyFill="1"/>
    <xf numFmtId="0" fontId="11" fillId="0" borderId="0" xfId="0" applyFont="1" applyFill="1" applyBorder="1"/>
    <xf numFmtId="3" fontId="0" fillId="0" borderId="0" xfId="0" applyNumberFormat="1" applyFill="1"/>
    <xf numFmtId="3" fontId="0" fillId="0" borderId="0" xfId="0" applyNumberFormat="1" applyFill="1" applyBorder="1"/>
    <xf numFmtId="0" fontId="13" fillId="0" borderId="0" xfId="0" applyFont="1" applyFill="1" applyBorder="1"/>
    <xf numFmtId="3" fontId="9" fillId="0" borderId="0" xfId="0" applyNumberFormat="1" applyFont="1" applyFill="1" applyBorder="1"/>
    <xf numFmtId="166" fontId="0" fillId="0" borderId="0" xfId="1" applyNumberFormat="1" applyFont="1" applyFill="1" applyBorder="1"/>
    <xf numFmtId="166" fontId="9" fillId="0" borderId="0" xfId="1" applyNumberFormat="1" applyFont="1" applyFill="1" applyBorder="1"/>
    <xf numFmtId="4" fontId="0" fillId="0" borderId="0" xfId="0" applyNumberFormat="1" applyFill="1" applyBorder="1"/>
    <xf numFmtId="0" fontId="0" fillId="0" borderId="5" xfId="0" applyFill="1" applyBorder="1"/>
    <xf numFmtId="0" fontId="9" fillId="0" borderId="5" xfId="0" applyFont="1" applyFill="1" applyBorder="1"/>
    <xf numFmtId="166" fontId="0" fillId="0" borderId="5" xfId="1" applyNumberFormat="1" applyFont="1" applyFill="1" applyBorder="1"/>
    <xf numFmtId="0" fontId="11" fillId="0" borderId="5" xfId="0" applyFont="1" applyFill="1" applyBorder="1"/>
    <xf numFmtId="0" fontId="0" fillId="0" borderId="0" xfId="0" applyBorder="1"/>
    <xf numFmtId="165" fontId="11" fillId="0" borderId="0" xfId="1" applyNumberFormat="1" applyFont="1" applyFill="1" applyBorder="1"/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/>
    <xf numFmtId="165" fontId="0" fillId="0" borderId="0" xfId="1" applyNumberFormat="1" applyFont="1" applyBorder="1"/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3" fontId="4" fillId="5" borderId="32" xfId="0" applyNumberFormat="1" applyFont="1" applyFill="1" applyBorder="1" applyAlignment="1">
      <alignment vertical="center"/>
    </xf>
    <xf numFmtId="166" fontId="4" fillId="5" borderId="32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4" fontId="0" fillId="0" borderId="5" xfId="0" applyNumberForma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66" fontId="0" fillId="0" borderId="5" xfId="1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4" fontId="0" fillId="0" borderId="0" xfId="1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0" fillId="6" borderId="0" xfId="0" applyFill="1"/>
    <xf numFmtId="3" fontId="8" fillId="0" borderId="33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25" xfId="1" applyNumberFormat="1" applyFont="1" applyFill="1" applyBorder="1" applyAlignment="1">
      <alignment vertical="center"/>
    </xf>
    <xf numFmtId="3" fontId="4" fillId="4" borderId="37" xfId="0" applyNumberFormat="1" applyFont="1" applyFill="1" applyBorder="1" applyAlignment="1">
      <alignment vertical="center"/>
    </xf>
    <xf numFmtId="3" fontId="4" fillId="4" borderId="32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vertical="center"/>
    </xf>
    <xf numFmtId="3" fontId="4" fillId="5" borderId="38" xfId="0" applyNumberFormat="1" applyFont="1" applyFill="1" applyBorder="1" applyAlignment="1">
      <alignment vertical="center"/>
    </xf>
    <xf numFmtId="3" fontId="4" fillId="5" borderId="39" xfId="0" applyNumberFormat="1" applyFont="1" applyFill="1" applyBorder="1" applyAlignment="1">
      <alignment vertical="center"/>
    </xf>
    <xf numFmtId="3" fontId="4" fillId="5" borderId="40" xfId="0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/>
    <xf numFmtId="166" fontId="4" fillId="5" borderId="3" xfId="1" applyNumberFormat="1" applyFont="1" applyFill="1" applyBorder="1" applyAlignment="1">
      <alignment vertical="center"/>
    </xf>
    <xf numFmtId="166" fontId="4" fillId="5" borderId="0" xfId="1" applyNumberFormat="1" applyFont="1" applyFill="1" applyBorder="1" applyAlignment="1">
      <alignment vertical="center"/>
    </xf>
    <xf numFmtId="166" fontId="4" fillId="5" borderId="41" xfId="1" applyNumberFormat="1" applyFont="1" applyFill="1" applyBorder="1" applyAlignment="1">
      <alignment vertical="center"/>
    </xf>
    <xf numFmtId="165" fontId="4" fillId="5" borderId="40" xfId="1" applyNumberFormat="1" applyFont="1" applyFill="1" applyBorder="1" applyAlignment="1"/>
    <xf numFmtId="3" fontId="4" fillId="4" borderId="42" xfId="0" applyNumberFormat="1" applyFont="1" applyFill="1" applyBorder="1" applyAlignment="1">
      <alignment vertical="center"/>
    </xf>
    <xf numFmtId="0" fontId="4" fillId="5" borderId="3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/>
    </xf>
    <xf numFmtId="166" fontId="5" fillId="2" borderId="8" xfId="1" applyNumberFormat="1" applyFont="1" applyFill="1" applyBorder="1" applyAlignment="1">
      <alignment vertical="center"/>
    </xf>
    <xf numFmtId="166" fontId="5" fillId="2" borderId="12" xfId="1" applyNumberFormat="1" applyFont="1" applyFill="1" applyBorder="1" applyAlignment="1">
      <alignment vertical="center"/>
    </xf>
    <xf numFmtId="166" fontId="5" fillId="2" borderId="19" xfId="1" applyNumberFormat="1" applyFont="1" applyFill="1" applyBorder="1" applyAlignment="1">
      <alignment vertical="center"/>
    </xf>
    <xf numFmtId="166" fontId="6" fillId="2" borderId="8" xfId="1" applyNumberFormat="1" applyFont="1" applyFill="1" applyBorder="1" applyAlignment="1">
      <alignment vertical="center"/>
    </xf>
    <xf numFmtId="166" fontId="5" fillId="2" borderId="20" xfId="1" applyNumberFormat="1" applyFont="1" applyFill="1" applyBorder="1" applyAlignment="1">
      <alignment vertical="center"/>
    </xf>
    <xf numFmtId="166" fontId="4" fillId="2" borderId="19" xfId="1" applyNumberFormat="1" applyFont="1" applyFill="1" applyBorder="1" applyAlignment="1">
      <alignment vertical="center"/>
    </xf>
    <xf numFmtId="0" fontId="0" fillId="2" borderId="0" xfId="0" applyFill="1"/>
    <xf numFmtId="3" fontId="12" fillId="2" borderId="42" xfId="0" applyNumberFormat="1" applyFont="1" applyFill="1" applyBorder="1"/>
    <xf numFmtId="166" fontId="0" fillId="2" borderId="0" xfId="0" applyNumberFormat="1" applyFill="1"/>
    <xf numFmtId="0" fontId="11" fillId="2" borderId="0" xfId="0" applyFont="1" applyFill="1"/>
    <xf numFmtId="166" fontId="5" fillId="2" borderId="0" xfId="1" applyNumberFormat="1" applyFont="1" applyFill="1" applyBorder="1" applyAlignment="1">
      <alignment vertical="center"/>
    </xf>
    <xf numFmtId="166" fontId="4" fillId="2" borderId="17" xfId="1" applyNumberFormat="1" applyFont="1" applyFill="1" applyBorder="1" applyAlignment="1">
      <alignment vertical="center"/>
    </xf>
    <xf numFmtId="165" fontId="4" fillId="2" borderId="18" xfId="1" applyNumberFormat="1" applyFont="1" applyFill="1" applyBorder="1" applyAlignment="1"/>
    <xf numFmtId="1" fontId="5" fillId="0" borderId="19" xfId="1" applyNumberFormat="1" applyFont="1" applyFill="1" applyBorder="1" applyAlignment="1">
      <alignment horizontal="right" vertical="center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2" xfId="1" applyNumberFormat="1" applyFont="1" applyFill="1" applyBorder="1" applyAlignment="1">
      <alignment horizontal="right" vertical="center"/>
    </xf>
    <xf numFmtId="0" fontId="4" fillId="4" borderId="4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4" borderId="43" xfId="0" applyFont="1" applyFill="1" applyBorder="1" applyAlignment="1">
      <alignment vertical="center"/>
    </xf>
    <xf numFmtId="166" fontId="4" fillId="2" borderId="4" xfId="1" applyNumberFormat="1" applyFont="1" applyFill="1" applyBorder="1" applyAlignment="1">
      <alignment vertical="center"/>
    </xf>
    <xf numFmtId="1" fontId="5" fillId="0" borderId="4" xfId="1" applyNumberFormat="1" applyFont="1" applyFill="1" applyBorder="1" applyAlignment="1">
      <alignment horizontal="right" vertical="center"/>
    </xf>
    <xf numFmtId="166" fontId="5" fillId="0" borderId="20" xfId="1" applyNumberFormat="1" applyFont="1" applyFill="1" applyBorder="1" applyAlignment="1">
      <alignment horizontal="right" vertical="center"/>
    </xf>
    <xf numFmtId="166" fontId="4" fillId="5" borderId="17" xfId="1" applyNumberFormat="1" applyFont="1" applyFill="1" applyBorder="1" applyAlignment="1">
      <alignment vertical="center"/>
    </xf>
    <xf numFmtId="3" fontId="4" fillId="5" borderId="4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4" fontId="4" fillId="5" borderId="44" xfId="0" applyNumberFormat="1" applyFont="1" applyFill="1" applyBorder="1" applyAlignment="1">
      <alignment horizontal="right" vertical="center" wrapText="1"/>
    </xf>
    <xf numFmtId="3" fontId="5" fillId="5" borderId="27" xfId="0" applyNumberFormat="1" applyFont="1" applyFill="1" applyBorder="1" applyAlignment="1">
      <alignment horizontal="center" vertical="center" wrapText="1"/>
    </xf>
    <xf numFmtId="3" fontId="5" fillId="5" borderId="27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4" fillId="5" borderId="16" xfId="0" applyNumberFormat="1" applyFont="1" applyFill="1" applyBorder="1" applyAlignment="1">
      <alignment vertical="center"/>
    </xf>
    <xf numFmtId="3" fontId="4" fillId="5" borderId="44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3" fontId="5" fillId="5" borderId="26" xfId="0" applyNumberFormat="1" applyFont="1" applyFill="1" applyBorder="1" applyAlignment="1">
      <alignment vertical="center"/>
    </xf>
    <xf numFmtId="3" fontId="5" fillId="5" borderId="28" xfId="0" applyNumberFormat="1" applyFont="1" applyFill="1" applyBorder="1" applyAlignment="1">
      <alignment vertical="center"/>
    </xf>
    <xf numFmtId="3" fontId="5" fillId="5" borderId="44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4" fontId="4" fillId="7" borderId="4" xfId="0" applyNumberFormat="1" applyFont="1" applyFill="1" applyBorder="1" applyAlignment="1">
      <alignment horizontal="right" vertical="center" wrapText="1"/>
    </xf>
    <xf numFmtId="3" fontId="5" fillId="7" borderId="8" xfId="0" applyNumberFormat="1" applyFont="1" applyFill="1" applyBorder="1" applyAlignment="1">
      <alignment horizontal="center" vertical="center" wrapText="1"/>
    </xf>
    <xf numFmtId="3" fontId="5" fillId="7" borderId="8" xfId="0" applyNumberFormat="1" applyFont="1" applyFill="1" applyBorder="1" applyAlignment="1">
      <alignment vertical="center"/>
    </xf>
    <xf numFmtId="3" fontId="5" fillId="7" borderId="20" xfId="0" applyNumberFormat="1" applyFont="1" applyFill="1" applyBorder="1" applyAlignment="1">
      <alignment vertical="center"/>
    </xf>
    <xf numFmtId="3" fontId="4" fillId="7" borderId="4" xfId="0" applyNumberFormat="1" applyFont="1" applyFill="1" applyBorder="1" applyAlignment="1">
      <alignment vertical="center"/>
    </xf>
    <xf numFmtId="3" fontId="4" fillId="7" borderId="8" xfId="0" applyNumberFormat="1" applyFont="1" applyFill="1" applyBorder="1" applyAlignment="1">
      <alignment vertical="center"/>
    </xf>
    <xf numFmtId="3" fontId="5" fillId="7" borderId="19" xfId="0" applyNumberFormat="1" applyFont="1" applyFill="1" applyBorder="1" applyAlignment="1">
      <alignment vertical="center"/>
    </xf>
    <xf numFmtId="3" fontId="5" fillId="7" borderId="12" xfId="0" applyNumberFormat="1" applyFont="1" applyFill="1" applyBorder="1" applyAlignment="1">
      <alignment vertical="center"/>
    </xf>
    <xf numFmtId="3" fontId="5" fillId="7" borderId="4" xfId="0" applyNumberFormat="1" applyFont="1" applyFill="1" applyBorder="1" applyAlignment="1">
      <alignment vertical="center"/>
    </xf>
    <xf numFmtId="0" fontId="4" fillId="5" borderId="42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4" fillId="4" borderId="4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48" xfId="0" applyNumberFormat="1" applyFont="1" applyFill="1" applyBorder="1" applyAlignment="1">
      <alignment horizontal="right" vertical="center" wrapText="1"/>
    </xf>
    <xf numFmtId="166" fontId="5" fillId="0" borderId="25" xfId="1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vertical="center"/>
    </xf>
    <xf numFmtId="166" fontId="5" fillId="0" borderId="36" xfId="1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vertical="center"/>
    </xf>
    <xf numFmtId="166" fontId="4" fillId="0" borderId="46" xfId="1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vertical="center"/>
    </xf>
    <xf numFmtId="166" fontId="4" fillId="0" borderId="25" xfId="1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right" vertical="center"/>
    </xf>
    <xf numFmtId="166" fontId="5" fillId="0" borderId="25" xfId="1" applyNumberFormat="1" applyFont="1" applyFill="1" applyBorder="1" applyAlignment="1">
      <alignment horizontal="right" vertical="center" wrapText="1" shrinkToFit="1"/>
    </xf>
    <xf numFmtId="166" fontId="5" fillId="0" borderId="36" xfId="1" applyNumberFormat="1" applyFont="1" applyFill="1" applyBorder="1" applyAlignment="1">
      <alignment horizontal="right" vertical="center" wrapText="1" shrinkToFit="1"/>
    </xf>
    <xf numFmtId="166" fontId="5" fillId="0" borderId="23" xfId="1" applyNumberFormat="1" applyFont="1" applyFill="1" applyBorder="1" applyAlignment="1">
      <alignment horizontal="right" vertical="center" wrapText="1" shrinkToFit="1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vertical="center"/>
    </xf>
    <xf numFmtId="166" fontId="5" fillId="0" borderId="33" xfId="1" applyNumberFormat="1" applyFont="1" applyFill="1" applyBorder="1" applyAlignment="1">
      <alignment horizontal="right" vertical="center" wrapText="1" shrinkToFit="1"/>
    </xf>
    <xf numFmtId="166" fontId="5" fillId="0" borderId="46" xfId="1" applyNumberFormat="1" applyFont="1" applyFill="1" applyBorder="1" applyAlignment="1">
      <alignment horizontal="right" vertical="center"/>
    </xf>
    <xf numFmtId="3" fontId="5" fillId="0" borderId="46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vertical="center"/>
    </xf>
    <xf numFmtId="166" fontId="5" fillId="0" borderId="23" xfId="1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vertical="center"/>
    </xf>
    <xf numFmtId="166" fontId="5" fillId="0" borderId="33" xfId="1" applyNumberFormat="1" applyFont="1" applyFill="1" applyBorder="1" applyAlignment="1">
      <alignment horizontal="right" vertical="center"/>
    </xf>
    <xf numFmtId="166" fontId="4" fillId="5" borderId="32" xfId="1" applyNumberFormat="1" applyFont="1" applyFill="1" applyBorder="1" applyAlignment="1">
      <alignment horizontal="right" vertical="center"/>
    </xf>
    <xf numFmtId="3" fontId="4" fillId="5" borderId="37" xfId="0" applyNumberFormat="1" applyFont="1" applyFill="1" applyBorder="1" applyAlignment="1">
      <alignment vertical="center"/>
    </xf>
    <xf numFmtId="3" fontId="4" fillId="5" borderId="32" xfId="0" applyNumberFormat="1" applyFont="1" applyFill="1" applyBorder="1" applyAlignment="1">
      <alignment horizontal="right" vertical="center"/>
    </xf>
    <xf numFmtId="3" fontId="4" fillId="5" borderId="52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1" applyFont="1" applyFill="1" applyBorder="1"/>
    <xf numFmtId="0" fontId="0" fillId="0" borderId="0" xfId="0" applyFill="1" applyBorder="1" applyAlignment="1">
      <alignment horizontal="right"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166" fontId="5" fillId="0" borderId="25" xfId="1" applyNumberFormat="1" applyFont="1" applyFill="1" applyBorder="1" applyAlignment="1">
      <alignment vertical="center"/>
    </xf>
    <xf numFmtId="166" fontId="5" fillId="0" borderId="36" xfId="1" applyNumberFormat="1" applyFont="1" applyFill="1" applyBorder="1" applyAlignment="1">
      <alignment vertical="center"/>
    </xf>
    <xf numFmtId="166" fontId="4" fillId="0" borderId="46" xfId="1" applyNumberFormat="1" applyFont="1" applyFill="1" applyBorder="1" applyAlignment="1">
      <alignment vertical="center"/>
    </xf>
    <xf numFmtId="166" fontId="4" fillId="0" borderId="25" xfId="1" applyNumberFormat="1" applyFont="1" applyFill="1" applyBorder="1" applyAlignment="1">
      <alignment vertical="center"/>
    </xf>
    <xf numFmtId="166" fontId="5" fillId="0" borderId="23" xfId="1" applyNumberFormat="1" applyFont="1" applyFill="1" applyBorder="1" applyAlignment="1">
      <alignment vertical="center"/>
    </xf>
    <xf numFmtId="166" fontId="5" fillId="0" borderId="33" xfId="1" applyNumberFormat="1" applyFont="1" applyFill="1" applyBorder="1" applyAlignment="1">
      <alignment vertical="center"/>
    </xf>
    <xf numFmtId="166" fontId="5" fillId="0" borderId="46" xfId="1" applyNumberFormat="1" applyFont="1" applyFill="1" applyBorder="1" applyAlignment="1">
      <alignment vertical="center"/>
    </xf>
    <xf numFmtId="166" fontId="4" fillId="5" borderId="52" xfId="1" applyNumberFormat="1" applyFont="1" applyFill="1" applyBorder="1" applyAlignment="1">
      <alignment vertical="center"/>
    </xf>
    <xf numFmtId="166" fontId="5" fillId="0" borderId="48" xfId="1" applyNumberFormat="1" applyFont="1" applyFill="1" applyBorder="1" applyAlignment="1">
      <alignment vertical="center"/>
    </xf>
    <xf numFmtId="166" fontId="5" fillId="0" borderId="49" xfId="1" applyNumberFormat="1" applyFont="1" applyFill="1" applyBorder="1" applyAlignment="1">
      <alignment vertical="center"/>
    </xf>
    <xf numFmtId="166" fontId="5" fillId="0" borderId="50" xfId="1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166" fontId="4" fillId="4" borderId="32" xfId="1" applyNumberFormat="1" applyFont="1" applyFill="1" applyBorder="1" applyAlignment="1">
      <alignment horizontal="right" vertical="center"/>
    </xf>
    <xf numFmtId="166" fontId="7" fillId="5" borderId="39" xfId="1" applyNumberFormat="1" applyFont="1" applyFill="1" applyBorder="1" applyAlignment="1">
      <alignment vertical="center"/>
    </xf>
    <xf numFmtId="166" fontId="4" fillId="5" borderId="39" xfId="1" applyNumberFormat="1" applyFont="1" applyFill="1" applyBorder="1" applyAlignment="1">
      <alignment horizontal="right" vertical="center"/>
    </xf>
    <xf numFmtId="3" fontId="4" fillId="5" borderId="39" xfId="0" applyNumberFormat="1" applyFont="1" applyFill="1" applyBorder="1" applyAlignment="1">
      <alignment horizontal="right" vertical="center"/>
    </xf>
    <xf numFmtId="3" fontId="4" fillId="5" borderId="54" xfId="0" applyNumberFormat="1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vertical="center"/>
    </xf>
    <xf numFmtId="166" fontId="4" fillId="4" borderId="42" xfId="1" applyNumberFormat="1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166" fontId="4" fillId="4" borderId="3" xfId="1" applyNumberFormat="1" applyFont="1" applyFill="1" applyBorder="1" applyAlignment="1">
      <alignment vertical="center"/>
    </xf>
    <xf numFmtId="3" fontId="4" fillId="4" borderId="16" xfId="0" applyNumberFormat="1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166" fontId="4" fillId="4" borderId="16" xfId="1" applyNumberFormat="1" applyFont="1" applyFill="1" applyBorder="1" applyAlignment="1">
      <alignment vertical="center"/>
    </xf>
    <xf numFmtId="166" fontId="4" fillId="4" borderId="32" xfId="1" applyNumberFormat="1" applyFont="1" applyFill="1" applyBorder="1" applyAlignment="1">
      <alignment vertical="center"/>
    </xf>
    <xf numFmtId="3" fontId="4" fillId="4" borderId="32" xfId="0" applyNumberFormat="1" applyFont="1" applyFill="1" applyBorder="1" applyAlignment="1">
      <alignment horizontal="right" vertical="center"/>
    </xf>
    <xf numFmtId="3" fontId="4" fillId="4" borderId="52" xfId="0" applyNumberFormat="1" applyFont="1" applyFill="1" applyBorder="1" applyAlignment="1">
      <alignment vertical="center"/>
    </xf>
    <xf numFmtId="166" fontId="4" fillId="4" borderId="17" xfId="1" applyNumberFormat="1" applyFont="1" applyFill="1" applyBorder="1" applyAlignment="1">
      <alignment vertical="center"/>
    </xf>
    <xf numFmtId="166" fontId="5" fillId="4" borderId="41" xfId="1" applyNumberFormat="1" applyFont="1" applyFill="1" applyBorder="1" applyAlignment="1">
      <alignment vertical="center"/>
    </xf>
    <xf numFmtId="166" fontId="5" fillId="4" borderId="39" xfId="1" applyNumberFormat="1" applyFont="1" applyFill="1" applyBorder="1" applyAlignment="1">
      <alignment vertical="center"/>
    </xf>
    <xf numFmtId="166" fontId="4" fillId="4" borderId="39" xfId="1" applyNumberFormat="1" applyFont="1" applyFill="1" applyBorder="1" applyAlignment="1">
      <alignment vertical="center"/>
    </xf>
    <xf numFmtId="166" fontId="4" fillId="4" borderId="39" xfId="1" applyNumberFormat="1" applyFont="1" applyFill="1" applyBorder="1" applyAlignment="1">
      <alignment horizontal="right" vertical="center"/>
    </xf>
    <xf numFmtId="3" fontId="4" fillId="4" borderId="39" xfId="0" applyNumberFormat="1" applyFont="1" applyFill="1" applyBorder="1" applyAlignment="1">
      <alignment vertical="center"/>
    </xf>
    <xf numFmtId="3" fontId="4" fillId="4" borderId="39" xfId="0" applyNumberFormat="1" applyFont="1" applyFill="1" applyBorder="1" applyAlignment="1">
      <alignment horizontal="right" vertical="center"/>
    </xf>
    <xf numFmtId="3" fontId="4" fillId="4" borderId="54" xfId="0" applyNumberFormat="1" applyFont="1" applyFill="1" applyBorder="1" applyAlignment="1">
      <alignment vertical="center"/>
    </xf>
    <xf numFmtId="166" fontId="4" fillId="4" borderId="52" xfId="1" applyNumberFormat="1" applyFont="1" applyFill="1" applyBorder="1" applyAlignment="1">
      <alignment vertical="center"/>
    </xf>
    <xf numFmtId="3" fontId="4" fillId="4" borderId="38" xfId="0" applyNumberFormat="1" applyFont="1" applyFill="1" applyBorder="1" applyAlignment="1">
      <alignment vertical="center"/>
    </xf>
    <xf numFmtId="3" fontId="4" fillId="4" borderId="40" xfId="0" applyNumberFormat="1" applyFont="1" applyFill="1" applyBorder="1" applyAlignment="1">
      <alignment vertical="center"/>
    </xf>
    <xf numFmtId="0" fontId="15" fillId="4" borderId="36" xfId="0" applyFont="1" applyFill="1" applyBorder="1" applyAlignment="1">
      <alignment horizontal="left" vertical="center"/>
    </xf>
    <xf numFmtId="0" fontId="15" fillId="4" borderId="30" xfId="0" applyFont="1" applyFill="1" applyBorder="1" applyAlignment="1">
      <alignment vertical="center"/>
    </xf>
    <xf numFmtId="0" fontId="18" fillId="4" borderId="36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2" fillId="2" borderId="46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165" fontId="2" fillId="4" borderId="56" xfId="1" applyNumberFormat="1" applyFont="1" applyFill="1" applyBorder="1" applyAlignment="1">
      <alignment horizontal="center" vertical="center" wrapText="1"/>
    </xf>
    <xf numFmtId="165" fontId="2" fillId="4" borderId="30" xfId="1" applyNumberFormat="1" applyFont="1" applyFill="1" applyBorder="1" applyAlignment="1">
      <alignment horizontal="center" vertical="center" wrapText="1"/>
    </xf>
    <xf numFmtId="4" fontId="2" fillId="2" borderId="56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2" borderId="46" xfId="0" applyFont="1" applyFill="1" applyBorder="1" applyAlignment="1">
      <alignment horizontal="left" vertical="center"/>
    </xf>
    <xf numFmtId="0" fontId="15" fillId="2" borderId="56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9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left" vertical="center"/>
    </xf>
    <xf numFmtId="0" fontId="15" fillId="2" borderId="6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4" fontId="4" fillId="2" borderId="46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4" fontId="4" fillId="2" borderId="61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5" fillId="2" borderId="36" xfId="0" applyFont="1" applyFill="1" applyBorder="1"/>
    <xf numFmtId="0" fontId="4" fillId="2" borderId="4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4" fontId="4" fillId="2" borderId="48" xfId="0" applyNumberFormat="1" applyFont="1" applyFill="1" applyBorder="1" applyAlignment="1">
      <alignment horizontal="center" vertical="center" wrapText="1"/>
    </xf>
    <xf numFmtId="4" fontId="4" fillId="2" borderId="50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4" fontId="4" fillId="2" borderId="47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82</xdr:row>
      <xdr:rowOff>266700</xdr:rowOff>
    </xdr:from>
    <xdr:to>
      <xdr:col>0</xdr:col>
      <xdr:colOff>931545</xdr:colOff>
      <xdr:row>87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2686287-256A-4EA8-A60A-B4F564D878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4340840"/>
          <a:ext cx="923925" cy="9353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129540</xdr:colOff>
      <xdr:row>1</xdr:row>
      <xdr:rowOff>175260</xdr:rowOff>
    </xdr:from>
    <xdr:to>
      <xdr:col>0</xdr:col>
      <xdr:colOff>1254760</xdr:colOff>
      <xdr:row>3</xdr:row>
      <xdr:rowOff>232410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709024-0DA5-4E9B-80C7-9306C3410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350520"/>
          <a:ext cx="112522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167640</xdr:rowOff>
    </xdr:from>
    <xdr:to>
      <xdr:col>0</xdr:col>
      <xdr:colOff>813435</xdr:colOff>
      <xdr:row>3</xdr:row>
      <xdr:rowOff>129540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67587F-995D-44A2-A227-A16EFAF238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67640"/>
          <a:ext cx="752475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161925</xdr:rowOff>
    </xdr:from>
    <xdr:to>
      <xdr:col>0</xdr:col>
      <xdr:colOff>762000</xdr:colOff>
      <xdr:row>85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A98A29-D839-4AF0-9666-FFD0D472D3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30300"/>
          <a:ext cx="7524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5"/>
  <sheetViews>
    <sheetView tabSelected="1" zoomScale="125" workbookViewId="0">
      <selection activeCell="B2" sqref="B2:M3"/>
    </sheetView>
  </sheetViews>
  <sheetFormatPr baseColWidth="10" defaultRowHeight="12.75" x14ac:dyDescent="0.2"/>
  <cols>
    <col min="1" max="1" width="21.85546875" customWidth="1"/>
    <col min="2" max="2" width="36.7109375" bestFit="1" customWidth="1"/>
    <col min="3" max="3" width="17.85546875" style="125" bestFit="1" customWidth="1"/>
    <col min="4" max="6" width="12.7109375" customWidth="1"/>
    <col min="7" max="7" width="11.140625" bestFit="1" customWidth="1"/>
    <col min="8" max="8" width="12.7109375" customWidth="1"/>
    <col min="9" max="9" width="12.7109375" style="1" customWidth="1"/>
    <col min="10" max="11" width="12.7109375" customWidth="1"/>
    <col min="12" max="12" width="15.42578125" bestFit="1" customWidth="1"/>
    <col min="13" max="13" width="12.7109375" customWidth="1"/>
    <col min="14" max="14" width="14.28515625" bestFit="1" customWidth="1"/>
    <col min="15" max="15" width="13.42578125" bestFit="1" customWidth="1"/>
    <col min="16" max="16" width="3.7109375" customWidth="1"/>
    <col min="17" max="17" width="17.28515625" customWidth="1"/>
    <col min="18" max="18" width="17.5703125" customWidth="1"/>
  </cols>
  <sheetData>
    <row r="1" spans="1:19" ht="13.5" thickBot="1" x14ac:dyDescent="0.25">
      <c r="C1" s="1"/>
    </row>
    <row r="2" spans="1:19" ht="21" customHeight="1" x14ac:dyDescent="0.2">
      <c r="A2" s="329"/>
      <c r="B2" s="339" t="s">
        <v>163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333" t="s">
        <v>167</v>
      </c>
      <c r="O2" s="334"/>
    </row>
    <row r="3" spans="1:19" ht="21" customHeight="1" x14ac:dyDescent="0.2">
      <c r="A3" s="330"/>
      <c r="B3" s="342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335" t="s">
        <v>168</v>
      </c>
      <c r="O3" s="336"/>
    </row>
    <row r="4" spans="1:19" ht="21" customHeight="1" x14ac:dyDescent="0.2">
      <c r="A4" s="331"/>
      <c r="B4" s="345" t="s">
        <v>172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7"/>
      <c r="N4" s="348" t="s">
        <v>165</v>
      </c>
      <c r="O4" s="349"/>
    </row>
    <row r="5" spans="1:19" ht="21" customHeight="1" thickBot="1" x14ac:dyDescent="0.25">
      <c r="A5" s="332"/>
      <c r="B5" s="337" t="s">
        <v>166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05" t="s">
        <v>164</v>
      </c>
      <c r="O5" s="306"/>
    </row>
    <row r="6" spans="1:19" x14ac:dyDescent="0.2">
      <c r="A6" s="4" t="s">
        <v>0</v>
      </c>
      <c r="B6" s="324" t="s">
        <v>1</v>
      </c>
      <c r="C6" s="5" t="s">
        <v>2</v>
      </c>
      <c r="D6" s="326" t="s">
        <v>3</v>
      </c>
      <c r="E6" s="316" t="s">
        <v>4</v>
      </c>
      <c r="F6" s="316" t="s">
        <v>5</v>
      </c>
      <c r="G6" s="316" t="s">
        <v>6</v>
      </c>
      <c r="H6" s="316" t="s">
        <v>7</v>
      </c>
      <c r="I6" s="316" t="s">
        <v>8</v>
      </c>
      <c r="J6" s="316" t="s">
        <v>9</v>
      </c>
      <c r="K6" s="316" t="s">
        <v>10</v>
      </c>
      <c r="L6" s="316" t="s">
        <v>11</v>
      </c>
      <c r="M6" s="316" t="s">
        <v>12</v>
      </c>
      <c r="N6" s="316" t="s">
        <v>13</v>
      </c>
      <c r="O6" s="322" t="s">
        <v>14</v>
      </c>
      <c r="P6" s="6"/>
      <c r="Q6" s="318" t="s">
        <v>15</v>
      </c>
      <c r="R6" s="320" t="s">
        <v>16</v>
      </c>
      <c r="S6" s="7"/>
    </row>
    <row r="7" spans="1:19" ht="13.5" thickBot="1" x14ac:dyDescent="0.25">
      <c r="A7" s="8" t="s">
        <v>17</v>
      </c>
      <c r="B7" s="325"/>
      <c r="C7" s="9" t="s">
        <v>18</v>
      </c>
      <c r="D7" s="32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23"/>
      <c r="P7" s="10"/>
      <c r="Q7" s="319"/>
      <c r="R7" s="321"/>
      <c r="S7" s="7"/>
    </row>
    <row r="8" spans="1:19" s="46" customFormat="1" x14ac:dyDescent="0.2">
      <c r="A8" s="11"/>
      <c r="B8" s="12" t="s">
        <v>19</v>
      </c>
      <c r="C8" s="160"/>
      <c r="D8" s="275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7"/>
      <c r="P8" s="13"/>
      <c r="Q8" s="14"/>
      <c r="R8" s="15"/>
      <c r="S8" s="16"/>
    </row>
    <row r="9" spans="1:19" x14ac:dyDescent="0.2">
      <c r="A9" s="17"/>
      <c r="B9" s="18" t="s">
        <v>20</v>
      </c>
      <c r="C9" s="161"/>
      <c r="D9" s="48"/>
      <c r="E9" s="49"/>
      <c r="F9" s="49"/>
      <c r="G9" s="50"/>
      <c r="H9" s="50"/>
      <c r="I9" s="49"/>
      <c r="J9" s="49"/>
      <c r="K9" s="49"/>
      <c r="L9" s="49"/>
      <c r="M9" s="49"/>
      <c r="N9" s="49"/>
      <c r="O9" s="51"/>
      <c r="P9" s="19"/>
      <c r="Q9" s="20"/>
      <c r="R9" s="21"/>
      <c r="S9" s="22"/>
    </row>
    <row r="10" spans="1:19" s="46" customFormat="1" x14ac:dyDescent="0.2">
      <c r="A10" s="23" t="s">
        <v>21</v>
      </c>
      <c r="B10" s="24" t="s">
        <v>22</v>
      </c>
      <c r="C10" s="161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9"/>
      <c r="Q10" s="20">
        <f t="shared" ref="Q10:Q82" si="0">D10+E10+F10+G10+H10+I10+J10+K10+L10+M10+N10+O10</f>
        <v>0</v>
      </c>
      <c r="R10" s="21">
        <f t="shared" ref="R10:R75" si="1">C10-Q10</f>
        <v>0</v>
      </c>
      <c r="S10" s="22"/>
    </row>
    <row r="11" spans="1:19" s="46" customFormat="1" x14ac:dyDescent="0.2">
      <c r="A11" s="23" t="s">
        <v>23</v>
      </c>
      <c r="B11" s="24" t="s">
        <v>24</v>
      </c>
      <c r="C11" s="161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9"/>
      <c r="Q11" s="20">
        <f t="shared" si="0"/>
        <v>0</v>
      </c>
      <c r="R11" s="21">
        <f t="shared" si="1"/>
        <v>0</v>
      </c>
      <c r="S11" s="22"/>
    </row>
    <row r="12" spans="1:19" s="46" customFormat="1" x14ac:dyDescent="0.2">
      <c r="A12" s="23" t="s">
        <v>25</v>
      </c>
      <c r="B12" s="24" t="s">
        <v>26</v>
      </c>
      <c r="C12" s="161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9"/>
      <c r="Q12" s="20">
        <f t="shared" si="0"/>
        <v>0</v>
      </c>
      <c r="R12" s="21">
        <f t="shared" si="1"/>
        <v>0</v>
      </c>
      <c r="S12" s="22"/>
    </row>
    <row r="13" spans="1:19" x14ac:dyDescent="0.2">
      <c r="A13" s="17"/>
      <c r="B13" s="24" t="s">
        <v>27</v>
      </c>
      <c r="C13" s="161"/>
      <c r="D13" s="128"/>
      <c r="E13" s="49"/>
      <c r="F13" s="49"/>
      <c r="G13" s="50"/>
      <c r="H13" s="50"/>
      <c r="I13" s="49"/>
      <c r="J13" s="49"/>
      <c r="K13" s="49"/>
      <c r="L13" s="49"/>
      <c r="M13" s="49"/>
      <c r="N13" s="49"/>
      <c r="O13" s="51"/>
      <c r="P13" s="19"/>
      <c r="Q13" s="20"/>
      <c r="R13" s="21"/>
      <c r="S13" s="22"/>
    </row>
    <row r="14" spans="1:19" ht="13.5" thickBot="1" x14ac:dyDescent="0.25">
      <c r="A14" s="25"/>
      <c r="B14" s="26" t="s">
        <v>28</v>
      </c>
      <c r="C14" s="162"/>
      <c r="D14" s="129"/>
      <c r="E14" s="126"/>
      <c r="F14" s="126"/>
      <c r="G14" s="130"/>
      <c r="H14" s="130"/>
      <c r="I14" s="126"/>
      <c r="J14" s="126"/>
      <c r="K14" s="126"/>
      <c r="L14" s="126"/>
      <c r="M14" s="126"/>
      <c r="N14" s="126"/>
      <c r="O14" s="131"/>
      <c r="P14" s="27"/>
      <c r="Q14" s="28"/>
      <c r="R14" s="29"/>
      <c r="S14" s="30"/>
    </row>
    <row r="15" spans="1:19" s="46" customFormat="1" ht="13.5" thickBot="1" x14ac:dyDescent="0.25">
      <c r="A15" s="214"/>
      <c r="B15" s="31" t="s">
        <v>29</v>
      </c>
      <c r="C15" s="284">
        <f t="shared" ref="C15:O15" si="2">SUM(C10:C14)</f>
        <v>0</v>
      </c>
      <c r="D15" s="147">
        <f t="shared" si="2"/>
        <v>0</v>
      </c>
      <c r="E15" s="148">
        <f t="shared" si="2"/>
        <v>0</v>
      </c>
      <c r="F15" s="148">
        <f t="shared" si="2"/>
        <v>0</v>
      </c>
      <c r="G15" s="148">
        <f t="shared" si="2"/>
        <v>0</v>
      </c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8">
        <f t="shared" si="2"/>
        <v>0</v>
      </c>
      <c r="M15" s="148">
        <f t="shared" si="2"/>
        <v>0</v>
      </c>
      <c r="N15" s="148">
        <f t="shared" si="2"/>
        <v>0</v>
      </c>
      <c r="O15" s="149">
        <f t="shared" si="2"/>
        <v>0</v>
      </c>
      <c r="P15" s="27"/>
      <c r="Q15" s="32">
        <f t="shared" si="0"/>
        <v>0</v>
      </c>
      <c r="R15" s="33">
        <f t="shared" si="1"/>
        <v>0</v>
      </c>
      <c r="S15" s="30"/>
    </row>
    <row r="16" spans="1:19" s="46" customFormat="1" ht="13.5" thickBot="1" x14ac:dyDescent="0.25">
      <c r="A16" s="214"/>
      <c r="B16" s="285" t="s">
        <v>30</v>
      </c>
      <c r="C16" s="286"/>
      <c r="D16" s="303">
        <f>D8+D15</f>
        <v>0</v>
      </c>
      <c r="E16" s="299">
        <f t="shared" ref="E16:O16" si="3">E8+E15</f>
        <v>0</v>
      </c>
      <c r="F16" s="299">
        <f t="shared" si="3"/>
        <v>0</v>
      </c>
      <c r="G16" s="299">
        <f t="shared" si="3"/>
        <v>0</v>
      </c>
      <c r="H16" s="299">
        <f t="shared" si="3"/>
        <v>0</v>
      </c>
      <c r="I16" s="299">
        <f t="shared" si="3"/>
        <v>0</v>
      </c>
      <c r="J16" s="299">
        <f t="shared" si="3"/>
        <v>0</v>
      </c>
      <c r="K16" s="299">
        <f t="shared" si="3"/>
        <v>0</v>
      </c>
      <c r="L16" s="299">
        <f t="shared" si="3"/>
        <v>0</v>
      </c>
      <c r="M16" s="299">
        <f t="shared" si="3"/>
        <v>0</v>
      </c>
      <c r="N16" s="299">
        <f t="shared" si="3"/>
        <v>0</v>
      </c>
      <c r="O16" s="304">
        <f t="shared" si="3"/>
        <v>0</v>
      </c>
      <c r="P16" s="27"/>
      <c r="Q16" s="34"/>
      <c r="R16" s="35"/>
      <c r="S16" s="30"/>
    </row>
    <row r="17" spans="1:19" x14ac:dyDescent="0.2">
      <c r="A17" s="36"/>
      <c r="B17" s="37" t="s">
        <v>31</v>
      </c>
      <c r="C17" s="163"/>
      <c r="D17" s="42"/>
      <c r="E17" s="43"/>
      <c r="F17" s="43"/>
      <c r="G17" s="44"/>
      <c r="H17" s="44"/>
      <c r="I17" s="43"/>
      <c r="J17" s="43"/>
      <c r="K17" s="43"/>
      <c r="L17" s="43"/>
      <c r="M17" s="43"/>
      <c r="N17" s="43"/>
      <c r="O17" s="45"/>
      <c r="P17" s="19"/>
      <c r="Q17" s="20"/>
      <c r="R17" s="21"/>
      <c r="S17" s="22"/>
    </row>
    <row r="18" spans="1:19" x14ac:dyDescent="0.2">
      <c r="A18" s="17"/>
      <c r="B18" s="18" t="s">
        <v>32</v>
      </c>
      <c r="C18" s="164"/>
      <c r="D18" s="48"/>
      <c r="E18" s="49"/>
      <c r="F18" s="49"/>
      <c r="G18" s="50"/>
      <c r="H18" s="50"/>
      <c r="I18" s="49"/>
      <c r="J18" s="49"/>
      <c r="K18" s="49"/>
      <c r="L18" s="49"/>
      <c r="M18" s="49"/>
      <c r="N18" s="49"/>
      <c r="O18" s="51"/>
      <c r="P18" s="19"/>
      <c r="Q18" s="20"/>
      <c r="R18" s="21"/>
      <c r="S18" s="22"/>
    </row>
    <row r="19" spans="1:19" x14ac:dyDescent="0.2">
      <c r="A19" s="17"/>
      <c r="B19" s="18" t="s">
        <v>33</v>
      </c>
      <c r="C19" s="161"/>
      <c r="D19" s="48"/>
      <c r="E19" s="49"/>
      <c r="F19" s="49"/>
      <c r="G19" s="50"/>
      <c r="H19" s="50"/>
      <c r="I19" s="49"/>
      <c r="J19" s="49"/>
      <c r="K19" s="49"/>
      <c r="L19" s="49"/>
      <c r="M19" s="49"/>
      <c r="N19" s="49"/>
      <c r="O19" s="51"/>
      <c r="P19" s="19"/>
      <c r="Q19" s="20"/>
      <c r="R19" s="21"/>
      <c r="S19" s="22"/>
    </row>
    <row r="20" spans="1:19" x14ac:dyDescent="0.2">
      <c r="A20" s="17"/>
      <c r="B20" s="38" t="s">
        <v>34</v>
      </c>
      <c r="C20" s="161"/>
      <c r="D20" s="48"/>
      <c r="E20" s="49"/>
      <c r="F20" s="49"/>
      <c r="G20" s="50"/>
      <c r="H20" s="50"/>
      <c r="I20" s="49"/>
      <c r="J20" s="49"/>
      <c r="K20" s="49"/>
      <c r="L20" s="49"/>
      <c r="M20" s="49"/>
      <c r="N20" s="49"/>
      <c r="O20" s="51"/>
      <c r="P20" s="19"/>
      <c r="Q20" s="20"/>
      <c r="R20" s="21"/>
      <c r="S20" s="22"/>
    </row>
    <row r="21" spans="1:19" s="46" customFormat="1" x14ac:dyDescent="0.2">
      <c r="A21" s="17" t="s">
        <v>35</v>
      </c>
      <c r="B21" s="24" t="s">
        <v>36</v>
      </c>
      <c r="C21" s="161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9"/>
      <c r="Q21" s="20">
        <f t="shared" si="0"/>
        <v>0</v>
      </c>
      <c r="R21" s="21">
        <f t="shared" si="1"/>
        <v>0</v>
      </c>
      <c r="S21" s="22"/>
    </row>
    <row r="22" spans="1:19" s="46" customFormat="1" x14ac:dyDescent="0.2">
      <c r="A22" s="17" t="s">
        <v>37</v>
      </c>
      <c r="B22" s="24" t="s">
        <v>38</v>
      </c>
      <c r="C22" s="161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9"/>
      <c r="Q22" s="20">
        <f t="shared" si="0"/>
        <v>0</v>
      </c>
      <c r="R22" s="21">
        <f t="shared" si="1"/>
        <v>0</v>
      </c>
      <c r="S22" s="22"/>
    </row>
    <row r="23" spans="1:19" s="46" customFormat="1" x14ac:dyDescent="0.2">
      <c r="A23" s="17" t="s">
        <v>39</v>
      </c>
      <c r="B23" s="24" t="s">
        <v>40</v>
      </c>
      <c r="C23" s="161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9"/>
      <c r="Q23" s="20">
        <f t="shared" si="0"/>
        <v>0</v>
      </c>
      <c r="R23" s="21">
        <f t="shared" si="1"/>
        <v>0</v>
      </c>
      <c r="S23" s="22"/>
    </row>
    <row r="24" spans="1:19" s="46" customFormat="1" x14ac:dyDescent="0.2">
      <c r="A24" s="17" t="s">
        <v>41</v>
      </c>
      <c r="B24" s="24" t="s">
        <v>42</v>
      </c>
      <c r="C24" s="161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  <c r="P24" s="19"/>
      <c r="Q24" s="20">
        <f t="shared" si="0"/>
        <v>0</v>
      </c>
      <c r="R24" s="21">
        <f t="shared" si="1"/>
        <v>0</v>
      </c>
      <c r="S24" s="22"/>
    </row>
    <row r="25" spans="1:19" s="46" customFormat="1" x14ac:dyDescent="0.2">
      <c r="A25" s="17" t="s">
        <v>43</v>
      </c>
      <c r="B25" s="24" t="s">
        <v>44</v>
      </c>
      <c r="C25" s="161"/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/>
      <c r="P25" s="19"/>
      <c r="Q25" s="20">
        <f t="shared" si="0"/>
        <v>0</v>
      </c>
      <c r="R25" s="21">
        <f t="shared" si="1"/>
        <v>0</v>
      </c>
      <c r="S25" s="22"/>
    </row>
    <row r="26" spans="1:19" s="46" customFormat="1" x14ac:dyDescent="0.2">
      <c r="A26" s="17" t="s">
        <v>45</v>
      </c>
      <c r="B26" s="24" t="s">
        <v>46</v>
      </c>
      <c r="C26" s="161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9"/>
      <c r="Q26" s="20">
        <f t="shared" si="0"/>
        <v>0</v>
      </c>
      <c r="R26" s="21">
        <f t="shared" si="1"/>
        <v>0</v>
      </c>
      <c r="S26" s="22"/>
    </row>
    <row r="27" spans="1:19" s="46" customFormat="1" x14ac:dyDescent="0.2">
      <c r="A27" s="17" t="s">
        <v>47</v>
      </c>
      <c r="B27" s="24" t="s">
        <v>48</v>
      </c>
      <c r="C27" s="161"/>
      <c r="D27" s="133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  <c r="P27" s="19"/>
      <c r="Q27" s="20">
        <f t="shared" si="0"/>
        <v>0</v>
      </c>
      <c r="R27" s="21">
        <f t="shared" si="1"/>
        <v>0</v>
      </c>
      <c r="S27" s="22"/>
    </row>
    <row r="28" spans="1:19" s="46" customFormat="1" x14ac:dyDescent="0.2">
      <c r="A28" s="17" t="s">
        <v>49</v>
      </c>
      <c r="B28" s="24" t="s">
        <v>50</v>
      </c>
      <c r="C28" s="161"/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P28" s="19"/>
      <c r="Q28" s="20">
        <f t="shared" si="0"/>
        <v>0</v>
      </c>
      <c r="R28" s="21">
        <f t="shared" si="1"/>
        <v>0</v>
      </c>
      <c r="S28" s="22"/>
    </row>
    <row r="29" spans="1:19" s="46" customFormat="1" x14ac:dyDescent="0.2">
      <c r="A29" s="17" t="s">
        <v>51</v>
      </c>
      <c r="B29" s="24" t="s">
        <v>52</v>
      </c>
      <c r="C29" s="161"/>
      <c r="D29" s="133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19"/>
      <c r="Q29" s="20">
        <f t="shared" si="0"/>
        <v>0</v>
      </c>
      <c r="R29" s="21">
        <f t="shared" si="1"/>
        <v>0</v>
      </c>
      <c r="S29" s="22"/>
    </row>
    <row r="30" spans="1:19" s="46" customFormat="1" x14ac:dyDescent="0.2">
      <c r="A30" s="23" t="s">
        <v>53</v>
      </c>
      <c r="B30" s="24" t="s">
        <v>54</v>
      </c>
      <c r="C30" s="161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P30" s="19"/>
      <c r="Q30" s="20">
        <f t="shared" si="0"/>
        <v>0</v>
      </c>
      <c r="R30" s="21">
        <f t="shared" si="1"/>
        <v>0</v>
      </c>
      <c r="S30" s="22"/>
    </row>
    <row r="31" spans="1:19" s="46" customFormat="1" x14ac:dyDescent="0.2">
      <c r="A31" s="23" t="s">
        <v>55</v>
      </c>
      <c r="B31" s="24" t="s">
        <v>56</v>
      </c>
      <c r="C31" s="161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5"/>
      <c r="P31" s="19"/>
      <c r="Q31" s="20">
        <f t="shared" si="0"/>
        <v>0</v>
      </c>
      <c r="R31" s="21">
        <f t="shared" si="1"/>
        <v>0</v>
      </c>
      <c r="S31" s="22"/>
    </row>
    <row r="32" spans="1:19" s="46" customFormat="1" ht="13.5" thickBot="1" x14ac:dyDescent="0.25">
      <c r="A32" s="39" t="s">
        <v>57</v>
      </c>
      <c r="B32" s="40" t="s">
        <v>58</v>
      </c>
      <c r="C32" s="165"/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  <c r="P32" s="19"/>
      <c r="Q32" s="20">
        <f t="shared" si="0"/>
        <v>0</v>
      </c>
      <c r="R32" s="21">
        <f t="shared" si="1"/>
        <v>0</v>
      </c>
      <c r="S32" s="22"/>
    </row>
    <row r="33" spans="1:19" x14ac:dyDescent="0.2">
      <c r="A33" s="36"/>
      <c r="B33" s="41" t="s">
        <v>59</v>
      </c>
      <c r="C33" s="163"/>
      <c r="D33" s="42"/>
      <c r="E33" s="43"/>
      <c r="F33" s="43"/>
      <c r="G33" s="44"/>
      <c r="H33" s="44"/>
      <c r="I33" s="43"/>
      <c r="J33" s="43"/>
      <c r="K33" s="43"/>
      <c r="L33" s="43"/>
      <c r="M33" s="43"/>
      <c r="N33" s="43"/>
      <c r="O33" s="45"/>
      <c r="P33" s="19"/>
      <c r="Q33" s="20"/>
      <c r="R33" s="21"/>
      <c r="S33" s="22"/>
    </row>
    <row r="34" spans="1:19" s="46" customFormat="1" x14ac:dyDescent="0.2">
      <c r="A34" s="17" t="s">
        <v>60</v>
      </c>
      <c r="B34" s="24" t="s">
        <v>61</v>
      </c>
      <c r="C34" s="161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  <c r="P34" s="19"/>
      <c r="Q34" s="20">
        <f t="shared" si="0"/>
        <v>0</v>
      </c>
      <c r="R34" s="21">
        <f t="shared" si="1"/>
        <v>0</v>
      </c>
      <c r="S34" s="22"/>
    </row>
    <row r="35" spans="1:19" s="46" customFormat="1" ht="13.5" thickBot="1" x14ac:dyDescent="0.25">
      <c r="A35" s="39" t="s">
        <v>62</v>
      </c>
      <c r="B35" s="40" t="s">
        <v>63</v>
      </c>
      <c r="C35" s="165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  <c r="P35" s="19"/>
      <c r="Q35" s="20">
        <f t="shared" si="0"/>
        <v>0</v>
      </c>
      <c r="R35" s="21">
        <f t="shared" si="1"/>
        <v>0</v>
      </c>
      <c r="S35" s="22"/>
    </row>
    <row r="36" spans="1:19" x14ac:dyDescent="0.2">
      <c r="A36" s="36"/>
      <c r="B36" s="47" t="s">
        <v>64</v>
      </c>
      <c r="C36" s="163"/>
      <c r="D36" s="42"/>
      <c r="E36" s="43"/>
      <c r="F36" s="43"/>
      <c r="G36" s="44"/>
      <c r="H36" s="44"/>
      <c r="I36" s="43"/>
      <c r="J36" s="43"/>
      <c r="K36" s="43"/>
      <c r="L36" s="43"/>
      <c r="M36" s="43"/>
      <c r="N36" s="43"/>
      <c r="O36" s="45"/>
      <c r="P36" s="19"/>
      <c r="Q36" s="20"/>
      <c r="R36" s="21"/>
      <c r="S36" s="22"/>
    </row>
    <row r="37" spans="1:19" x14ac:dyDescent="0.2">
      <c r="A37" s="17"/>
      <c r="B37" s="18" t="s">
        <v>65</v>
      </c>
      <c r="C37" s="161"/>
      <c r="D37" s="48"/>
      <c r="E37" s="49"/>
      <c r="F37" s="49"/>
      <c r="G37" s="50"/>
      <c r="H37" s="50"/>
      <c r="I37" s="49"/>
      <c r="J37" s="49"/>
      <c r="K37" s="49"/>
      <c r="L37" s="49"/>
      <c r="M37" s="49"/>
      <c r="N37" s="49"/>
      <c r="O37" s="51"/>
      <c r="P37" s="19"/>
      <c r="Q37" s="20"/>
      <c r="R37" s="21"/>
      <c r="S37" s="22"/>
    </row>
    <row r="38" spans="1:19" s="46" customFormat="1" x14ac:dyDescent="0.2">
      <c r="A38" s="17" t="s">
        <v>66</v>
      </c>
      <c r="B38" s="24" t="s">
        <v>67</v>
      </c>
      <c r="C38" s="161"/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  <c r="P38" s="19"/>
      <c r="Q38" s="20">
        <f t="shared" si="0"/>
        <v>0</v>
      </c>
      <c r="R38" s="21">
        <f t="shared" si="1"/>
        <v>0</v>
      </c>
      <c r="S38" s="22"/>
    </row>
    <row r="39" spans="1:19" s="46" customFormat="1" x14ac:dyDescent="0.2">
      <c r="A39" s="17" t="s">
        <v>68</v>
      </c>
      <c r="B39" s="24" t="s">
        <v>69</v>
      </c>
      <c r="C39" s="161"/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  <c r="P39" s="19"/>
      <c r="Q39" s="20">
        <f t="shared" si="0"/>
        <v>0</v>
      </c>
      <c r="R39" s="21">
        <f t="shared" si="1"/>
        <v>0</v>
      </c>
      <c r="S39" s="22"/>
    </row>
    <row r="40" spans="1:19" s="46" customFormat="1" x14ac:dyDescent="0.2">
      <c r="A40" s="17" t="s">
        <v>70</v>
      </c>
      <c r="B40" s="24" t="s">
        <v>71</v>
      </c>
      <c r="C40" s="161"/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  <c r="P40" s="19"/>
      <c r="Q40" s="20">
        <f t="shared" si="0"/>
        <v>0</v>
      </c>
      <c r="R40" s="21">
        <f t="shared" si="1"/>
        <v>0</v>
      </c>
      <c r="S40" s="22"/>
    </row>
    <row r="41" spans="1:19" s="46" customFormat="1" ht="13.5" thickBot="1" x14ac:dyDescent="0.25">
      <c r="A41" s="39" t="s">
        <v>72</v>
      </c>
      <c r="B41" s="40" t="s">
        <v>73</v>
      </c>
      <c r="C41" s="165"/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P41" s="19"/>
      <c r="Q41" s="20">
        <f>D41+E41+F41+G41+H41+I41+J41+K41+L41+M41+N41+O41</f>
        <v>0</v>
      </c>
      <c r="R41" s="21">
        <f>C41-Q41</f>
        <v>0</v>
      </c>
      <c r="S41" s="22"/>
    </row>
    <row r="42" spans="1:19" x14ac:dyDescent="0.2">
      <c r="A42" s="36"/>
      <c r="B42" s="47" t="s">
        <v>74</v>
      </c>
      <c r="C42" s="163"/>
      <c r="D42" s="42"/>
      <c r="E42" s="43"/>
      <c r="F42" s="43"/>
      <c r="G42" s="44"/>
      <c r="H42" s="44"/>
      <c r="I42" s="43"/>
      <c r="J42" s="43"/>
      <c r="K42" s="43"/>
      <c r="L42" s="43"/>
      <c r="M42" s="43"/>
      <c r="N42" s="43"/>
      <c r="O42" s="45"/>
      <c r="P42" s="19"/>
      <c r="Q42" s="20"/>
      <c r="R42" s="21"/>
      <c r="S42" s="22"/>
    </row>
    <row r="43" spans="1:19" x14ac:dyDescent="0.2">
      <c r="A43" s="17"/>
      <c r="B43" s="18" t="s">
        <v>65</v>
      </c>
      <c r="C43" s="161"/>
      <c r="D43" s="48"/>
      <c r="E43" s="49"/>
      <c r="F43" s="49"/>
      <c r="G43" s="50"/>
      <c r="H43" s="50"/>
      <c r="I43" s="49"/>
      <c r="J43" s="49"/>
      <c r="K43" s="49"/>
      <c r="L43" s="49"/>
      <c r="M43" s="49"/>
      <c r="N43" s="49"/>
      <c r="O43" s="51"/>
      <c r="P43" s="19"/>
      <c r="Q43" s="20"/>
      <c r="R43" s="21"/>
      <c r="S43" s="22"/>
    </row>
    <row r="44" spans="1:19" s="46" customFormat="1" x14ac:dyDescent="0.2">
      <c r="A44" s="17" t="s">
        <v>75</v>
      </c>
      <c r="B44" s="24" t="s">
        <v>76</v>
      </c>
      <c r="C44" s="161"/>
      <c r="D44" s="133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  <c r="P44" s="19"/>
      <c r="Q44" s="20">
        <f t="shared" si="0"/>
        <v>0</v>
      </c>
      <c r="R44" s="21">
        <f t="shared" si="1"/>
        <v>0</v>
      </c>
      <c r="S44" s="22"/>
    </row>
    <row r="45" spans="1:19" s="46" customFormat="1" x14ac:dyDescent="0.2">
      <c r="A45" s="17" t="s">
        <v>77</v>
      </c>
      <c r="B45" s="24" t="s">
        <v>78</v>
      </c>
      <c r="C45" s="161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5"/>
      <c r="P45" s="19"/>
      <c r="Q45" s="20">
        <f t="shared" si="0"/>
        <v>0</v>
      </c>
      <c r="R45" s="21">
        <f t="shared" si="1"/>
        <v>0</v>
      </c>
      <c r="S45" s="22"/>
    </row>
    <row r="46" spans="1:19" s="46" customFormat="1" x14ac:dyDescent="0.2">
      <c r="A46" s="17" t="s">
        <v>79</v>
      </c>
      <c r="B46" s="24" t="s">
        <v>80</v>
      </c>
      <c r="C46" s="161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5"/>
      <c r="P46" s="27"/>
      <c r="Q46" s="20">
        <f t="shared" si="0"/>
        <v>0</v>
      </c>
      <c r="R46" s="21">
        <f t="shared" si="1"/>
        <v>0</v>
      </c>
      <c r="S46" s="30"/>
    </row>
    <row r="47" spans="1:19" s="46" customFormat="1" x14ac:dyDescent="0.2">
      <c r="A47" s="17" t="s">
        <v>81</v>
      </c>
      <c r="B47" s="24" t="s">
        <v>82</v>
      </c>
      <c r="C47" s="161"/>
      <c r="D47" s="133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5"/>
      <c r="P47" s="19"/>
      <c r="Q47" s="20">
        <f>D47+E47+F47+G47+H47+I47+J47+K47+L47+M47+N47+O47</f>
        <v>0</v>
      </c>
      <c r="R47" s="21">
        <f>C47-Q47</f>
        <v>0</v>
      </c>
      <c r="S47" s="22"/>
    </row>
    <row r="48" spans="1:19" s="46" customFormat="1" x14ac:dyDescent="0.2">
      <c r="A48" s="52" t="s">
        <v>83</v>
      </c>
      <c r="B48" s="24" t="s">
        <v>84</v>
      </c>
      <c r="C48" s="161"/>
      <c r="D48" s="133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5"/>
      <c r="P48" s="19"/>
      <c r="Q48" s="20">
        <f>D48+E48+F48+G48+H48+I48+J48+K48+L48+M48+N48+O48</f>
        <v>0</v>
      </c>
      <c r="R48" s="21">
        <f>C48-Q48</f>
        <v>0</v>
      </c>
      <c r="S48" s="22"/>
    </row>
    <row r="49" spans="1:19" s="46" customFormat="1" x14ac:dyDescent="0.2">
      <c r="A49" s="52" t="s">
        <v>85</v>
      </c>
      <c r="B49" s="24" t="s">
        <v>86</v>
      </c>
      <c r="C49" s="161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  <c r="P49" s="19"/>
      <c r="Q49" s="20">
        <f>D49+E49+F49+G49+H49+I49+J49+K49+L49+M49+N49+O49</f>
        <v>0</v>
      </c>
      <c r="R49" s="21">
        <f>C49-Q49</f>
        <v>0</v>
      </c>
      <c r="S49" s="22"/>
    </row>
    <row r="50" spans="1:19" s="46" customFormat="1" ht="13.5" thickBot="1" x14ac:dyDescent="0.25">
      <c r="A50" s="53" t="s">
        <v>87</v>
      </c>
      <c r="B50" s="26" t="s">
        <v>88</v>
      </c>
      <c r="C50" s="162"/>
      <c r="D50" s="139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1"/>
      <c r="P50" s="19"/>
      <c r="Q50" s="28">
        <f>D50+E50+F50+G50+H50+I50+J50+K50+L50+M50+N50+O50</f>
        <v>0</v>
      </c>
      <c r="R50" s="29">
        <f>C50-Q50</f>
        <v>0</v>
      </c>
      <c r="S50" s="22"/>
    </row>
    <row r="51" spans="1:19" s="46" customFormat="1" ht="25.5" customHeight="1" thickBot="1" x14ac:dyDescent="0.25">
      <c r="A51" s="214"/>
      <c r="B51" s="31" t="s">
        <v>89</v>
      </c>
      <c r="C51" s="284">
        <f>SUM(C21:C50)</f>
        <v>0</v>
      </c>
      <c r="D51" s="147">
        <f t="shared" ref="D51:O51" si="4">SUM(D21:D50)</f>
        <v>0</v>
      </c>
      <c r="E51" s="148">
        <f t="shared" si="4"/>
        <v>0</v>
      </c>
      <c r="F51" s="148">
        <f t="shared" si="4"/>
        <v>0</v>
      </c>
      <c r="G51" s="148">
        <f t="shared" si="4"/>
        <v>0</v>
      </c>
      <c r="H51" s="148">
        <f t="shared" si="4"/>
        <v>0</v>
      </c>
      <c r="I51" s="148">
        <f t="shared" si="4"/>
        <v>0</v>
      </c>
      <c r="J51" s="148">
        <f t="shared" si="4"/>
        <v>0</v>
      </c>
      <c r="K51" s="148">
        <f t="shared" si="4"/>
        <v>0</v>
      </c>
      <c r="L51" s="148">
        <f t="shared" si="4"/>
        <v>0</v>
      </c>
      <c r="M51" s="148">
        <f t="shared" si="4"/>
        <v>0</v>
      </c>
      <c r="N51" s="148">
        <f t="shared" si="4"/>
        <v>0</v>
      </c>
      <c r="O51" s="149">
        <f t="shared" si="4"/>
        <v>0</v>
      </c>
      <c r="P51" s="171"/>
      <c r="Q51" s="172">
        <f t="shared" si="0"/>
        <v>0</v>
      </c>
      <c r="R51" s="173">
        <f t="shared" si="1"/>
        <v>0</v>
      </c>
      <c r="S51" s="22"/>
    </row>
    <row r="52" spans="1:19" x14ac:dyDescent="0.2">
      <c r="A52" s="36"/>
      <c r="B52" s="37" t="s">
        <v>90</v>
      </c>
      <c r="C52" s="166"/>
      <c r="D52" s="42"/>
      <c r="E52" s="54"/>
      <c r="F52" s="54"/>
      <c r="G52" s="55"/>
      <c r="H52" s="55"/>
      <c r="I52" s="54"/>
      <c r="J52" s="54"/>
      <c r="K52" s="54"/>
      <c r="L52" s="54"/>
      <c r="M52" s="54"/>
      <c r="N52" s="54"/>
      <c r="O52" s="56"/>
      <c r="P52" s="19"/>
      <c r="Q52" s="57"/>
      <c r="R52" s="35"/>
      <c r="S52" s="22"/>
    </row>
    <row r="53" spans="1:19" s="46" customFormat="1" x14ac:dyDescent="0.2">
      <c r="A53" s="52" t="s">
        <v>159</v>
      </c>
      <c r="B53" s="132" t="s">
        <v>160</v>
      </c>
      <c r="C53" s="163"/>
      <c r="D53" s="142"/>
      <c r="E53" s="143"/>
      <c r="F53" s="143"/>
      <c r="G53" s="144"/>
      <c r="H53" s="144"/>
      <c r="I53" s="143"/>
      <c r="J53" s="143"/>
      <c r="K53" s="143"/>
      <c r="L53" s="143"/>
      <c r="M53" s="143"/>
      <c r="N53" s="143"/>
      <c r="O53" s="145"/>
      <c r="P53" s="19"/>
      <c r="Q53" s="20">
        <f t="shared" si="0"/>
        <v>0</v>
      </c>
      <c r="R53" s="21">
        <f t="shared" si="1"/>
        <v>0</v>
      </c>
      <c r="S53" s="22"/>
    </row>
    <row r="54" spans="1:19" s="46" customFormat="1" x14ac:dyDescent="0.2">
      <c r="A54" s="17" t="s">
        <v>91</v>
      </c>
      <c r="B54" s="24" t="s">
        <v>92</v>
      </c>
      <c r="C54" s="161"/>
      <c r="D54" s="133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5"/>
      <c r="P54" s="19"/>
      <c r="Q54" s="20">
        <f t="shared" si="0"/>
        <v>0</v>
      </c>
      <c r="R54" s="21">
        <f t="shared" si="1"/>
        <v>0</v>
      </c>
      <c r="S54" s="22"/>
    </row>
    <row r="55" spans="1:19" s="46" customFormat="1" ht="13.5" thickBot="1" x14ac:dyDescent="0.25">
      <c r="A55" s="39" t="s">
        <v>93</v>
      </c>
      <c r="B55" s="40" t="s">
        <v>94</v>
      </c>
      <c r="C55" s="165"/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8"/>
      <c r="P55" s="19"/>
      <c r="Q55" s="20">
        <f t="shared" si="0"/>
        <v>0</v>
      </c>
      <c r="R55" s="21">
        <f t="shared" si="1"/>
        <v>0</v>
      </c>
      <c r="S55" s="22"/>
    </row>
    <row r="56" spans="1:19" x14ac:dyDescent="0.2">
      <c r="A56" s="36"/>
      <c r="B56" s="37" t="s">
        <v>95</v>
      </c>
      <c r="C56" s="166"/>
      <c r="D56" s="42"/>
      <c r="E56" s="54"/>
      <c r="F56" s="54"/>
      <c r="G56" s="55"/>
      <c r="H56" s="55"/>
      <c r="I56" s="54"/>
      <c r="J56" s="54"/>
      <c r="K56" s="54"/>
      <c r="L56" s="54"/>
      <c r="M56" s="54"/>
      <c r="N56" s="54"/>
      <c r="O56" s="56"/>
      <c r="P56" s="19"/>
      <c r="Q56" s="20"/>
      <c r="R56" s="21"/>
      <c r="S56" s="22"/>
    </row>
    <row r="57" spans="1:19" s="46" customFormat="1" x14ac:dyDescent="0.2">
      <c r="A57" s="17" t="s">
        <v>96</v>
      </c>
      <c r="B57" s="24" t="s">
        <v>97</v>
      </c>
      <c r="C57" s="161"/>
      <c r="D57" s="133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5"/>
      <c r="P57" s="19"/>
      <c r="Q57" s="20">
        <f t="shared" si="0"/>
        <v>0</v>
      </c>
      <c r="R57" s="21">
        <f t="shared" si="1"/>
        <v>0</v>
      </c>
      <c r="S57" s="22"/>
    </row>
    <row r="58" spans="1:19" s="46" customFormat="1" x14ac:dyDescent="0.2">
      <c r="A58" s="17" t="s">
        <v>98</v>
      </c>
      <c r="B58" s="24" t="s">
        <v>99</v>
      </c>
      <c r="C58" s="161"/>
      <c r="D58" s="133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5"/>
      <c r="P58" s="19"/>
      <c r="Q58" s="20">
        <f t="shared" si="0"/>
        <v>0</v>
      </c>
      <c r="R58" s="21">
        <f t="shared" si="1"/>
        <v>0</v>
      </c>
      <c r="S58" s="22"/>
    </row>
    <row r="59" spans="1:19" s="46" customFormat="1" x14ac:dyDescent="0.2">
      <c r="A59" s="17" t="s">
        <v>100</v>
      </c>
      <c r="B59" s="24" t="s">
        <v>101</v>
      </c>
      <c r="C59" s="161"/>
      <c r="D59" s="133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5"/>
      <c r="P59" s="19"/>
      <c r="Q59" s="20">
        <f t="shared" si="0"/>
        <v>0</v>
      </c>
      <c r="R59" s="21">
        <f t="shared" si="1"/>
        <v>0</v>
      </c>
      <c r="S59" s="22"/>
    </row>
    <row r="60" spans="1:19" s="46" customFormat="1" x14ac:dyDescent="0.2">
      <c r="A60" s="17" t="s">
        <v>102</v>
      </c>
      <c r="B60" s="24" t="s">
        <v>103</v>
      </c>
      <c r="C60" s="161"/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5"/>
      <c r="P60" s="19"/>
      <c r="Q60" s="20">
        <f t="shared" si="0"/>
        <v>0</v>
      </c>
      <c r="R60" s="21">
        <f t="shared" si="1"/>
        <v>0</v>
      </c>
      <c r="S60" s="22"/>
    </row>
    <row r="61" spans="1:19" s="46" customFormat="1" x14ac:dyDescent="0.2">
      <c r="A61" s="17" t="s">
        <v>104</v>
      </c>
      <c r="B61" s="24" t="s">
        <v>105</v>
      </c>
      <c r="C61" s="161"/>
      <c r="D61" s="133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5"/>
      <c r="P61" s="19"/>
      <c r="Q61" s="20">
        <f t="shared" si="0"/>
        <v>0</v>
      </c>
      <c r="R61" s="21">
        <f t="shared" si="1"/>
        <v>0</v>
      </c>
      <c r="S61" s="22"/>
    </row>
    <row r="62" spans="1:19" s="46" customFormat="1" x14ac:dyDescent="0.2">
      <c r="A62" s="17" t="s">
        <v>106</v>
      </c>
      <c r="B62" s="24" t="s">
        <v>107</v>
      </c>
      <c r="C62" s="161"/>
      <c r="D62" s="133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5"/>
      <c r="P62" s="19"/>
      <c r="Q62" s="20">
        <f t="shared" si="0"/>
        <v>0</v>
      </c>
      <c r="R62" s="21">
        <f t="shared" si="1"/>
        <v>0</v>
      </c>
      <c r="S62" s="22"/>
    </row>
    <row r="63" spans="1:19" s="46" customFormat="1" x14ac:dyDescent="0.2">
      <c r="A63" s="17" t="s">
        <v>108</v>
      </c>
      <c r="B63" s="24" t="s">
        <v>109</v>
      </c>
      <c r="C63" s="161"/>
      <c r="D63" s="133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5"/>
      <c r="P63" s="19"/>
      <c r="Q63" s="20">
        <f t="shared" si="0"/>
        <v>0</v>
      </c>
      <c r="R63" s="21">
        <f t="shared" si="1"/>
        <v>0</v>
      </c>
      <c r="S63" s="22"/>
    </row>
    <row r="64" spans="1:19" x14ac:dyDescent="0.2">
      <c r="A64" s="17"/>
      <c r="B64" s="18" t="s">
        <v>110</v>
      </c>
      <c r="C64" s="161"/>
      <c r="D64" s="48"/>
      <c r="E64" s="49"/>
      <c r="F64" s="49"/>
      <c r="G64" s="50"/>
      <c r="H64" s="50"/>
      <c r="I64" s="49"/>
      <c r="J64" s="49"/>
      <c r="K64" s="49"/>
      <c r="L64" s="49"/>
      <c r="M64" s="49"/>
      <c r="N64" s="49"/>
      <c r="O64" s="51"/>
      <c r="P64" s="19"/>
      <c r="Q64" s="20"/>
      <c r="R64" s="21"/>
      <c r="S64" s="22"/>
    </row>
    <row r="65" spans="1:19" s="46" customFormat="1" x14ac:dyDescent="0.2">
      <c r="A65" s="17" t="s">
        <v>111</v>
      </c>
      <c r="B65" s="24" t="s">
        <v>112</v>
      </c>
      <c r="C65" s="161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5"/>
      <c r="P65" s="19"/>
      <c r="Q65" s="20">
        <f t="shared" si="0"/>
        <v>0</v>
      </c>
      <c r="R65" s="21">
        <f t="shared" si="1"/>
        <v>0</v>
      </c>
      <c r="S65" s="22"/>
    </row>
    <row r="66" spans="1:19" s="46" customFormat="1" x14ac:dyDescent="0.2">
      <c r="A66" s="17" t="s">
        <v>113</v>
      </c>
      <c r="B66" s="24" t="s">
        <v>114</v>
      </c>
      <c r="C66" s="161"/>
      <c r="D66" s="133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5"/>
      <c r="P66" s="19"/>
      <c r="Q66" s="20">
        <f t="shared" si="0"/>
        <v>0</v>
      </c>
      <c r="R66" s="21">
        <f t="shared" si="1"/>
        <v>0</v>
      </c>
      <c r="S66" s="22"/>
    </row>
    <row r="67" spans="1:19" s="46" customFormat="1" x14ac:dyDescent="0.2">
      <c r="A67" s="17" t="s">
        <v>115</v>
      </c>
      <c r="B67" s="24" t="s">
        <v>116</v>
      </c>
      <c r="C67" s="161"/>
      <c r="D67" s="133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5"/>
      <c r="P67" s="19"/>
      <c r="Q67" s="20">
        <f t="shared" si="0"/>
        <v>0</v>
      </c>
      <c r="R67" s="21">
        <f t="shared" si="1"/>
        <v>0</v>
      </c>
      <c r="S67" s="22"/>
    </row>
    <row r="68" spans="1:19" s="46" customFormat="1" x14ac:dyDescent="0.2">
      <c r="A68" s="58">
        <v>321230301</v>
      </c>
      <c r="B68" s="24" t="s">
        <v>117</v>
      </c>
      <c r="C68" s="161"/>
      <c r="D68" s="133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5"/>
      <c r="P68" s="19"/>
      <c r="Q68" s="20">
        <f t="shared" si="0"/>
        <v>0</v>
      </c>
      <c r="R68" s="21">
        <f t="shared" si="1"/>
        <v>0</v>
      </c>
      <c r="S68" s="22"/>
    </row>
    <row r="69" spans="1:19" s="46" customFormat="1" x14ac:dyDescent="0.2">
      <c r="A69" s="58">
        <v>321230302</v>
      </c>
      <c r="B69" s="24" t="s">
        <v>118</v>
      </c>
      <c r="C69" s="161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5"/>
      <c r="P69" s="19"/>
      <c r="Q69" s="20">
        <f t="shared" si="0"/>
        <v>0</v>
      </c>
      <c r="R69" s="21">
        <f t="shared" si="1"/>
        <v>0</v>
      </c>
      <c r="S69" s="22"/>
    </row>
    <row r="70" spans="1:19" s="46" customFormat="1" x14ac:dyDescent="0.2">
      <c r="A70" s="58">
        <v>321230303</v>
      </c>
      <c r="B70" s="24" t="s">
        <v>119</v>
      </c>
      <c r="C70" s="161"/>
      <c r="D70" s="133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5"/>
      <c r="P70" s="19"/>
      <c r="Q70" s="20">
        <f t="shared" si="0"/>
        <v>0</v>
      </c>
      <c r="R70" s="21">
        <f t="shared" si="1"/>
        <v>0</v>
      </c>
      <c r="S70" s="22"/>
    </row>
    <row r="71" spans="1:19" s="46" customFormat="1" x14ac:dyDescent="0.2">
      <c r="A71" s="58">
        <v>321230304</v>
      </c>
      <c r="B71" s="24" t="s">
        <v>120</v>
      </c>
      <c r="C71" s="161"/>
      <c r="D71" s="133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5"/>
      <c r="P71" s="19"/>
      <c r="Q71" s="20">
        <f t="shared" si="0"/>
        <v>0</v>
      </c>
      <c r="R71" s="21">
        <f t="shared" si="1"/>
        <v>0</v>
      </c>
      <c r="S71" s="22"/>
    </row>
    <row r="72" spans="1:19" s="46" customFormat="1" ht="13.5" thickBot="1" x14ac:dyDescent="0.25">
      <c r="A72" s="59">
        <v>321230305</v>
      </c>
      <c r="B72" s="40" t="s">
        <v>121</v>
      </c>
      <c r="C72" s="165"/>
      <c r="D72" s="13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19"/>
      <c r="Q72" s="20">
        <f t="shared" si="0"/>
        <v>0</v>
      </c>
      <c r="R72" s="21">
        <f t="shared" si="1"/>
        <v>0</v>
      </c>
      <c r="S72" s="22"/>
    </row>
    <row r="73" spans="1:19" x14ac:dyDescent="0.2">
      <c r="A73" s="36"/>
      <c r="B73" s="37" t="s">
        <v>122</v>
      </c>
      <c r="C73" s="163"/>
      <c r="D73" s="42"/>
      <c r="E73" s="43"/>
      <c r="F73" s="43"/>
      <c r="G73" s="44"/>
      <c r="H73" s="44"/>
      <c r="I73" s="43"/>
      <c r="J73" s="43"/>
      <c r="K73" s="43"/>
      <c r="L73" s="43"/>
      <c r="M73" s="43"/>
      <c r="N73" s="43"/>
      <c r="O73" s="45"/>
      <c r="P73" s="19"/>
      <c r="Q73" s="20"/>
      <c r="R73" s="21"/>
      <c r="S73" s="22"/>
    </row>
    <row r="74" spans="1:19" s="46" customFormat="1" x14ac:dyDescent="0.2">
      <c r="A74" s="17" t="s">
        <v>123</v>
      </c>
      <c r="B74" s="24" t="s">
        <v>124</v>
      </c>
      <c r="C74" s="161"/>
      <c r="D74" s="133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5"/>
      <c r="P74" s="19"/>
      <c r="Q74" s="20">
        <f t="shared" si="0"/>
        <v>0</v>
      </c>
      <c r="R74" s="21">
        <f t="shared" si="1"/>
        <v>0</v>
      </c>
      <c r="S74" s="22"/>
    </row>
    <row r="75" spans="1:19" s="46" customFormat="1" x14ac:dyDescent="0.2">
      <c r="A75" s="17" t="s">
        <v>125</v>
      </c>
      <c r="B75" s="24" t="s">
        <v>126</v>
      </c>
      <c r="C75" s="161"/>
      <c r="D75" s="133"/>
      <c r="E75" s="134"/>
      <c r="F75" s="134"/>
      <c r="G75" s="146"/>
      <c r="H75" s="146"/>
      <c r="I75" s="134"/>
      <c r="J75" s="134"/>
      <c r="K75" s="134"/>
      <c r="L75" s="134"/>
      <c r="M75" s="134"/>
      <c r="N75" s="134"/>
      <c r="O75" s="135"/>
      <c r="P75" s="19"/>
      <c r="Q75" s="20">
        <f t="shared" si="0"/>
        <v>0</v>
      </c>
      <c r="R75" s="21">
        <f t="shared" si="1"/>
        <v>0</v>
      </c>
      <c r="S75" s="22"/>
    </row>
    <row r="76" spans="1:19" s="46" customFormat="1" x14ac:dyDescent="0.2">
      <c r="A76" s="17" t="s">
        <v>127</v>
      </c>
      <c r="B76" s="24" t="s">
        <v>128</v>
      </c>
      <c r="C76" s="161"/>
      <c r="D76" s="133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5"/>
      <c r="P76" s="19"/>
      <c r="Q76" s="20">
        <f t="shared" si="0"/>
        <v>0</v>
      </c>
      <c r="R76" s="21">
        <f t="shared" ref="R76:R83" si="5">C76-Q76</f>
        <v>0</v>
      </c>
      <c r="S76" s="22"/>
    </row>
    <row r="77" spans="1:19" s="46" customFormat="1" x14ac:dyDescent="0.2">
      <c r="A77" s="17" t="s">
        <v>129</v>
      </c>
      <c r="B77" s="24" t="s">
        <v>130</v>
      </c>
      <c r="C77" s="161"/>
      <c r="D77" s="133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5"/>
      <c r="P77" s="19"/>
      <c r="Q77" s="20">
        <f t="shared" si="0"/>
        <v>0</v>
      </c>
      <c r="R77" s="21">
        <f t="shared" si="5"/>
        <v>0</v>
      </c>
      <c r="S77" s="22"/>
    </row>
    <row r="78" spans="1:19" s="46" customFormat="1" x14ac:dyDescent="0.2">
      <c r="A78" s="17" t="s">
        <v>131</v>
      </c>
      <c r="B78" s="24" t="s">
        <v>132</v>
      </c>
      <c r="C78" s="161"/>
      <c r="D78" s="133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5"/>
      <c r="P78" s="19"/>
      <c r="Q78" s="20">
        <f t="shared" si="0"/>
        <v>0</v>
      </c>
      <c r="R78" s="21">
        <f t="shared" si="5"/>
        <v>0</v>
      </c>
      <c r="S78" s="22"/>
    </row>
    <row r="79" spans="1:19" s="46" customFormat="1" x14ac:dyDescent="0.2">
      <c r="A79" s="17" t="s">
        <v>133</v>
      </c>
      <c r="B79" s="24" t="s">
        <v>134</v>
      </c>
      <c r="C79" s="161"/>
      <c r="D79" s="133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5"/>
      <c r="P79" s="19"/>
      <c r="Q79" s="20">
        <f t="shared" si="0"/>
        <v>0</v>
      </c>
      <c r="R79" s="21">
        <f t="shared" si="5"/>
        <v>0</v>
      </c>
      <c r="S79" s="22"/>
    </row>
    <row r="80" spans="1:19" s="46" customFormat="1" x14ac:dyDescent="0.2">
      <c r="A80" s="17" t="s">
        <v>135</v>
      </c>
      <c r="B80" s="24" t="s">
        <v>136</v>
      </c>
      <c r="C80" s="161"/>
      <c r="D80" s="133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5"/>
      <c r="P80" s="19"/>
      <c r="Q80" s="20">
        <f t="shared" si="0"/>
        <v>0</v>
      </c>
      <c r="R80" s="21">
        <f t="shared" si="5"/>
        <v>0</v>
      </c>
      <c r="S80" s="22"/>
    </row>
    <row r="81" spans="1:19" s="46" customFormat="1" ht="13.5" thickBot="1" x14ac:dyDescent="0.25">
      <c r="A81" s="60">
        <v>32603</v>
      </c>
      <c r="B81" s="26" t="s">
        <v>137</v>
      </c>
      <c r="C81" s="162"/>
      <c r="D81" s="139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1"/>
      <c r="P81" s="27"/>
      <c r="Q81" s="28">
        <f t="shared" si="0"/>
        <v>0</v>
      </c>
      <c r="R81" s="29">
        <f t="shared" si="5"/>
        <v>0</v>
      </c>
      <c r="S81" s="30"/>
    </row>
    <row r="82" spans="1:19" s="46" customFormat="1" ht="26.25" customHeight="1" thickBot="1" x14ac:dyDescent="0.25">
      <c r="A82" s="214"/>
      <c r="B82" s="31" t="s">
        <v>138</v>
      </c>
      <c r="C82" s="284">
        <f>SUM(C53:C81)</f>
        <v>0</v>
      </c>
      <c r="D82" s="284">
        <f t="shared" ref="D82:I82" si="6">SUM(D53:D81)</f>
        <v>0</v>
      </c>
      <c r="E82" s="284">
        <f t="shared" si="6"/>
        <v>0</v>
      </c>
      <c r="F82" s="284">
        <f t="shared" si="6"/>
        <v>0</v>
      </c>
      <c r="G82" s="284">
        <f t="shared" si="6"/>
        <v>0</v>
      </c>
      <c r="H82" s="284">
        <f t="shared" si="6"/>
        <v>0</v>
      </c>
      <c r="I82" s="284">
        <f t="shared" si="6"/>
        <v>0</v>
      </c>
      <c r="J82" s="284">
        <f t="shared" ref="J82:O82" si="7">SUM(J53:J81)</f>
        <v>0</v>
      </c>
      <c r="K82" s="284">
        <f t="shared" si="7"/>
        <v>0</v>
      </c>
      <c r="L82" s="284">
        <f t="shared" si="7"/>
        <v>0</v>
      </c>
      <c r="M82" s="284">
        <f t="shared" si="7"/>
        <v>0</v>
      </c>
      <c r="N82" s="284">
        <f t="shared" si="7"/>
        <v>0</v>
      </c>
      <c r="O82" s="284">
        <f t="shared" si="7"/>
        <v>0</v>
      </c>
      <c r="P82" s="171"/>
      <c r="Q82" s="172">
        <f t="shared" si="0"/>
        <v>0</v>
      </c>
      <c r="R82" s="173">
        <f t="shared" si="5"/>
        <v>0</v>
      </c>
      <c r="S82" s="22"/>
    </row>
    <row r="83" spans="1:19" s="46" customFormat="1" ht="26.25" customHeight="1" thickBot="1" x14ac:dyDescent="0.25">
      <c r="A83" s="311"/>
      <c r="B83" s="159" t="s">
        <v>139</v>
      </c>
      <c r="C83" s="154">
        <f>C51+C82</f>
        <v>0</v>
      </c>
      <c r="D83" s="150">
        <f t="shared" ref="D83:O83" si="8">D82+D51</f>
        <v>0</v>
      </c>
      <c r="E83" s="151">
        <f t="shared" si="8"/>
        <v>0</v>
      </c>
      <c r="F83" s="151">
        <f t="shared" si="8"/>
        <v>0</v>
      </c>
      <c r="G83" s="151">
        <f t="shared" si="8"/>
        <v>0</v>
      </c>
      <c r="H83" s="151">
        <f t="shared" si="8"/>
        <v>0</v>
      </c>
      <c r="I83" s="151">
        <f t="shared" si="8"/>
        <v>0</v>
      </c>
      <c r="J83" s="151">
        <f t="shared" si="8"/>
        <v>0</v>
      </c>
      <c r="K83" s="151">
        <f t="shared" si="8"/>
        <v>0</v>
      </c>
      <c r="L83" s="151">
        <f t="shared" si="8"/>
        <v>0</v>
      </c>
      <c r="M83" s="151">
        <f t="shared" si="8"/>
        <v>0</v>
      </c>
      <c r="N83" s="151">
        <f t="shared" si="8"/>
        <v>0</v>
      </c>
      <c r="O83" s="152">
        <f t="shared" si="8"/>
        <v>0</v>
      </c>
      <c r="P83" s="155"/>
      <c r="Q83" s="156">
        <f>D83+E83+F83+G83+H83+I83+J83+K83+L83+M83+N83+O83</f>
        <v>0</v>
      </c>
      <c r="R83" s="157">
        <f t="shared" si="5"/>
        <v>0</v>
      </c>
      <c r="S83" s="30"/>
    </row>
    <row r="84" spans="1:19" x14ac:dyDescent="0.2">
      <c r="A84" s="312"/>
      <c r="B84" s="61" t="s">
        <v>140</v>
      </c>
      <c r="C84" s="174"/>
      <c r="D84" s="1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5"/>
      <c r="P84" s="27"/>
      <c r="Q84" s="57">
        <f>D84+E84+F84+G84+H84+I84+J84+K84+L84+M84+N84+O84</f>
        <v>0</v>
      </c>
      <c r="R84" s="35">
        <f>C84-Q84</f>
        <v>0</v>
      </c>
      <c r="S84" s="30"/>
    </row>
    <row r="85" spans="1:19" x14ac:dyDescent="0.2">
      <c r="A85" s="312"/>
      <c r="B85" s="62" t="s">
        <v>141</v>
      </c>
      <c r="C85" s="175"/>
      <c r="D85" s="12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1"/>
      <c r="P85" s="63"/>
      <c r="Q85" s="20">
        <f>D85+E85+F85+G85+H85+I85+J85+K85+L85+M85+N85+O85</f>
        <v>0</v>
      </c>
      <c r="R85" s="21">
        <f>C85-Q85</f>
        <v>0</v>
      </c>
      <c r="S85" s="22"/>
    </row>
    <row r="86" spans="1:19" ht="13.5" thickBot="1" x14ac:dyDescent="0.25">
      <c r="A86" s="312"/>
      <c r="B86" s="64" t="s">
        <v>142</v>
      </c>
      <c r="C86" s="176"/>
      <c r="D86" s="129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31"/>
      <c r="P86" s="63"/>
      <c r="Q86" s="65">
        <f>D86+E86+F86+G86+H86+I86+J86+K86+L86+M86+N86+O86</f>
        <v>0</v>
      </c>
      <c r="R86" s="66">
        <f>C86-Q86</f>
        <v>0</v>
      </c>
      <c r="S86" s="22"/>
    </row>
    <row r="87" spans="1:19" s="46" customFormat="1" ht="27" customHeight="1" thickBot="1" x14ac:dyDescent="0.25">
      <c r="A87" s="312"/>
      <c r="B87" s="31" t="s">
        <v>143</v>
      </c>
      <c r="C87" s="158">
        <f>C83+C84+C85-C86</f>
        <v>0</v>
      </c>
      <c r="D87" s="147">
        <f>D83+D84+D85-D86</f>
        <v>0</v>
      </c>
      <c r="E87" s="148">
        <f t="shared" ref="E87:O87" si="9">E83+E84+E85-E86</f>
        <v>0</v>
      </c>
      <c r="F87" s="148">
        <f t="shared" si="9"/>
        <v>0</v>
      </c>
      <c r="G87" s="148">
        <f t="shared" si="9"/>
        <v>0</v>
      </c>
      <c r="H87" s="148">
        <f t="shared" si="9"/>
        <v>0</v>
      </c>
      <c r="I87" s="148">
        <f t="shared" si="9"/>
        <v>0</v>
      </c>
      <c r="J87" s="148">
        <f t="shared" si="9"/>
        <v>0</v>
      </c>
      <c r="K87" s="148">
        <f t="shared" si="9"/>
        <v>0</v>
      </c>
      <c r="L87" s="148">
        <f t="shared" si="9"/>
        <v>0</v>
      </c>
      <c r="M87" s="148">
        <f t="shared" si="9"/>
        <v>0</v>
      </c>
      <c r="N87" s="148">
        <f t="shared" si="9"/>
        <v>0</v>
      </c>
      <c r="O87" s="149">
        <f t="shared" si="9"/>
        <v>0</v>
      </c>
      <c r="P87" s="63"/>
      <c r="Q87" s="19"/>
      <c r="R87" s="67"/>
      <c r="S87" s="22"/>
    </row>
    <row r="88" spans="1:19" s="46" customFormat="1" ht="27" customHeight="1" thickBot="1" x14ac:dyDescent="0.25">
      <c r="A88" s="313"/>
      <c r="B88" s="68" t="s">
        <v>144</v>
      </c>
      <c r="C88" s="154"/>
      <c r="D88" s="150">
        <f t="shared" ref="D88:O88" si="10">D16-D87</f>
        <v>0</v>
      </c>
      <c r="E88" s="151">
        <f t="shared" si="10"/>
        <v>0</v>
      </c>
      <c r="F88" s="151">
        <f t="shared" si="10"/>
        <v>0</v>
      </c>
      <c r="G88" s="151">
        <f t="shared" si="10"/>
        <v>0</v>
      </c>
      <c r="H88" s="151">
        <f t="shared" si="10"/>
        <v>0</v>
      </c>
      <c r="I88" s="151">
        <f t="shared" si="10"/>
        <v>0</v>
      </c>
      <c r="J88" s="151">
        <f t="shared" si="10"/>
        <v>0</v>
      </c>
      <c r="K88" s="151">
        <f t="shared" si="10"/>
        <v>0</v>
      </c>
      <c r="L88" s="151">
        <f t="shared" si="10"/>
        <v>0</v>
      </c>
      <c r="M88" s="151">
        <f t="shared" si="10"/>
        <v>0</v>
      </c>
      <c r="N88" s="151">
        <f t="shared" si="10"/>
        <v>0</v>
      </c>
      <c r="O88" s="152">
        <f t="shared" si="10"/>
        <v>0</v>
      </c>
      <c r="P88" s="63"/>
      <c r="Q88" s="19"/>
      <c r="R88" s="153"/>
      <c r="S88" s="22"/>
    </row>
    <row r="89" spans="1:19" ht="18.75" thickBot="1" x14ac:dyDescent="0.3">
      <c r="A89" s="69" t="s">
        <v>145</v>
      </c>
      <c r="B89" s="69"/>
      <c r="C89" s="167"/>
      <c r="D89" s="1"/>
      <c r="E89" s="1"/>
      <c r="F89" s="1"/>
      <c r="G89" s="1"/>
      <c r="H89" s="1"/>
      <c r="J89" s="1"/>
      <c r="K89" s="1"/>
      <c r="L89" s="1"/>
      <c r="M89" s="70"/>
      <c r="N89" s="1"/>
      <c r="O89" s="1"/>
      <c r="P89" s="71"/>
      <c r="Q89" s="71"/>
      <c r="R89" s="3"/>
      <c r="S89" s="1"/>
    </row>
    <row r="90" spans="1:19" ht="18.75" thickBot="1" x14ac:dyDescent="0.3">
      <c r="B90" s="69"/>
      <c r="C90" s="168">
        <f>D87+E87+F87+G87+H87+I87</f>
        <v>0</v>
      </c>
      <c r="D90" s="1"/>
      <c r="E90" s="1"/>
      <c r="F90" s="1"/>
      <c r="G90" s="1"/>
      <c r="H90" s="1"/>
      <c r="J90" s="1"/>
      <c r="K90" s="1"/>
      <c r="L90" s="1"/>
      <c r="M90" s="70"/>
      <c r="N90" s="1"/>
      <c r="O90" s="72"/>
      <c r="P90" s="71"/>
      <c r="Q90" s="71"/>
      <c r="R90" s="3"/>
      <c r="S90" s="1"/>
    </row>
    <row r="91" spans="1:19" ht="18" x14ac:dyDescent="0.25">
      <c r="C91" s="169"/>
      <c r="D91" s="73"/>
      <c r="E91" s="2"/>
      <c r="F91" s="73"/>
      <c r="G91" s="73"/>
      <c r="H91" s="2"/>
      <c r="I91" s="73"/>
      <c r="J91" s="73"/>
      <c r="K91" s="74"/>
      <c r="L91" s="73"/>
      <c r="M91" s="75"/>
      <c r="N91" s="2"/>
      <c r="O91" s="73"/>
      <c r="P91" s="71"/>
      <c r="Q91" s="71"/>
      <c r="R91" s="3"/>
      <c r="S91" s="1"/>
    </row>
    <row r="92" spans="1:19" ht="18" x14ac:dyDescent="0.25">
      <c r="C92" s="167"/>
      <c r="D92" s="73"/>
      <c r="E92" s="76"/>
      <c r="F92" s="2"/>
      <c r="G92" s="2"/>
      <c r="H92" s="73"/>
      <c r="I92" s="2"/>
      <c r="J92" s="2"/>
      <c r="K92" s="73"/>
      <c r="L92" s="2"/>
      <c r="M92" s="77"/>
      <c r="N92" s="73"/>
      <c r="O92" s="2"/>
      <c r="P92" s="71"/>
      <c r="Q92" s="71"/>
      <c r="R92" s="3"/>
      <c r="S92" s="1"/>
    </row>
    <row r="93" spans="1:19" ht="18" x14ac:dyDescent="0.25">
      <c r="C93" s="167"/>
      <c r="D93" s="78"/>
      <c r="E93" s="79"/>
      <c r="F93" s="79"/>
      <c r="G93" s="79"/>
      <c r="H93" s="2"/>
      <c r="I93" s="79"/>
      <c r="J93" s="79"/>
      <c r="K93" s="80"/>
      <c r="M93" s="81"/>
      <c r="N93" s="79"/>
      <c r="O93" s="82"/>
      <c r="P93" s="83"/>
      <c r="Q93" s="83"/>
      <c r="R93" s="84"/>
      <c r="S93" s="1"/>
    </row>
    <row r="94" spans="1:19" ht="18" x14ac:dyDescent="0.25">
      <c r="A94" s="85"/>
      <c r="B94" s="85"/>
      <c r="C94" s="170"/>
      <c r="D94" s="78"/>
      <c r="E94" s="86"/>
      <c r="F94" s="2"/>
      <c r="I94" s="86"/>
      <c r="J94" s="2"/>
      <c r="M94" s="87" t="s">
        <v>157</v>
      </c>
      <c r="N94" s="88"/>
      <c r="O94" s="71"/>
      <c r="P94" s="83"/>
      <c r="Q94" s="83"/>
      <c r="R94" s="84"/>
      <c r="S94" s="1"/>
    </row>
    <row r="95" spans="1:19" ht="18" x14ac:dyDescent="0.25">
      <c r="A95" s="85"/>
      <c r="B95" s="85"/>
      <c r="C95" s="170"/>
      <c r="D95" s="78"/>
      <c r="E95" s="89" t="s">
        <v>146</v>
      </c>
      <c r="F95" s="89"/>
      <c r="I95" s="2" t="s">
        <v>147</v>
      </c>
      <c r="J95" s="2"/>
      <c r="M95" s="88" t="s">
        <v>158</v>
      </c>
      <c r="N95" s="88"/>
      <c r="O95" s="71"/>
      <c r="P95" s="83"/>
      <c r="Q95" s="83"/>
      <c r="R95" s="84"/>
      <c r="S95" s="1"/>
    </row>
    <row r="96" spans="1:19" x14ac:dyDescent="0.2">
      <c r="C96" s="167"/>
      <c r="P96" s="83"/>
      <c r="Q96" s="83"/>
      <c r="R96" s="90"/>
    </row>
    <row r="97" spans="3:18" x14ac:dyDescent="0.2">
      <c r="C97" s="167"/>
      <c r="P97" s="83"/>
      <c r="Q97" s="83"/>
      <c r="R97" s="90"/>
    </row>
    <row r="98" spans="3:18" x14ac:dyDescent="0.2">
      <c r="C98" s="167"/>
      <c r="P98" s="83"/>
      <c r="Q98" s="83"/>
      <c r="R98" s="90"/>
    </row>
    <row r="99" spans="3:18" ht="44.25" customHeight="1" x14ac:dyDescent="0.2">
      <c r="C99" s="167"/>
      <c r="E99" s="314" t="s">
        <v>170</v>
      </c>
      <c r="F99" s="315"/>
      <c r="G99" s="315"/>
      <c r="H99" s="315"/>
      <c r="I99" s="315"/>
      <c r="J99" s="315"/>
      <c r="K99" s="315"/>
      <c r="P99" s="83"/>
      <c r="Q99" s="83"/>
      <c r="R99" s="90"/>
    </row>
    <row r="100" spans="3:18" x14ac:dyDescent="0.2">
      <c r="C100" s="167"/>
      <c r="F100" s="328"/>
      <c r="G100" s="328"/>
      <c r="H100" s="328"/>
      <c r="I100" s="328"/>
      <c r="J100" s="328"/>
    </row>
    <row r="101" spans="3:18" x14ac:dyDescent="0.2">
      <c r="C101" s="167"/>
      <c r="G101" s="328"/>
      <c r="H101" s="328"/>
      <c r="I101" s="328"/>
    </row>
    <row r="102" spans="3:18" x14ac:dyDescent="0.2">
      <c r="C102" s="167"/>
    </row>
    <row r="103" spans="3:18" x14ac:dyDescent="0.2">
      <c r="C103" s="167"/>
    </row>
    <row r="104" spans="3:18" x14ac:dyDescent="0.2">
      <c r="C104" s="167"/>
    </row>
    <row r="105" spans="3:18" x14ac:dyDescent="0.2">
      <c r="C105" s="167"/>
    </row>
    <row r="106" spans="3:18" x14ac:dyDescent="0.2">
      <c r="C106" s="167"/>
    </row>
    <row r="107" spans="3:18" x14ac:dyDescent="0.2">
      <c r="C107" s="167"/>
    </row>
    <row r="108" spans="3:18" x14ac:dyDescent="0.2">
      <c r="C108" s="167"/>
    </row>
    <row r="109" spans="3:18" x14ac:dyDescent="0.2">
      <c r="C109" s="167"/>
    </row>
    <row r="110" spans="3:18" x14ac:dyDescent="0.2">
      <c r="C110" s="167"/>
    </row>
    <row r="111" spans="3:18" x14ac:dyDescent="0.2">
      <c r="C111" s="167"/>
    </row>
    <row r="112" spans="3:18" x14ac:dyDescent="0.2">
      <c r="C112" s="167"/>
    </row>
    <row r="113" spans="3:3" x14ac:dyDescent="0.2">
      <c r="C113" s="167"/>
    </row>
    <row r="114" spans="3:3" x14ac:dyDescent="0.2">
      <c r="C114" s="167"/>
    </row>
    <row r="115" spans="3:3" x14ac:dyDescent="0.2">
      <c r="C115" s="167"/>
    </row>
    <row r="116" spans="3:3" x14ac:dyDescent="0.2">
      <c r="C116" s="167"/>
    </row>
    <row r="117" spans="3:3" x14ac:dyDescent="0.2">
      <c r="C117" s="167"/>
    </row>
    <row r="118" spans="3:3" x14ac:dyDescent="0.2">
      <c r="C118" s="167"/>
    </row>
    <row r="119" spans="3:3" x14ac:dyDescent="0.2">
      <c r="C119" s="167"/>
    </row>
    <row r="120" spans="3:3" x14ac:dyDescent="0.2">
      <c r="C120" s="167"/>
    </row>
    <row r="121" spans="3:3" x14ac:dyDescent="0.2">
      <c r="C121" s="167"/>
    </row>
    <row r="122" spans="3:3" x14ac:dyDescent="0.2">
      <c r="C122" s="167"/>
    </row>
    <row r="123" spans="3:3" x14ac:dyDescent="0.2">
      <c r="C123" s="167"/>
    </row>
    <row r="124" spans="3:3" x14ac:dyDescent="0.2">
      <c r="C124" s="167"/>
    </row>
    <row r="125" spans="3:3" x14ac:dyDescent="0.2">
      <c r="C125" s="167"/>
    </row>
  </sheetData>
  <mergeCells count="26">
    <mergeCell ref="G101:I101"/>
    <mergeCell ref="F100:J100"/>
    <mergeCell ref="A2:A5"/>
    <mergeCell ref="N2:O2"/>
    <mergeCell ref="N3:O3"/>
    <mergeCell ref="B5:M5"/>
    <mergeCell ref="B2:M3"/>
    <mergeCell ref="B4:M4"/>
    <mergeCell ref="N4:O4"/>
    <mergeCell ref="G6:G7"/>
    <mergeCell ref="A83:A88"/>
    <mergeCell ref="E99:K99"/>
    <mergeCell ref="K6:K7"/>
    <mergeCell ref="Q6:Q7"/>
    <mergeCell ref="R6:R7"/>
    <mergeCell ref="L6:L7"/>
    <mergeCell ref="M6:M7"/>
    <mergeCell ref="N6:N7"/>
    <mergeCell ref="O6:O7"/>
    <mergeCell ref="H6:H7"/>
    <mergeCell ref="I6:I7"/>
    <mergeCell ref="J6:J7"/>
    <mergeCell ref="B6:B7"/>
    <mergeCell ref="D6:D7"/>
    <mergeCell ref="E6:E7"/>
    <mergeCell ref="F6:F7"/>
  </mergeCells>
  <phoneticPr fontId="1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"/>
  <sheetViews>
    <sheetView topLeftCell="B1" zoomScaleNormal="100" workbookViewId="0">
      <selection activeCell="K12" sqref="K12"/>
    </sheetView>
  </sheetViews>
  <sheetFormatPr baseColWidth="10" defaultRowHeight="12.75" x14ac:dyDescent="0.2"/>
  <cols>
    <col min="1" max="1" width="13" customWidth="1"/>
    <col min="2" max="2" width="32" bestFit="1" customWidth="1"/>
    <col min="3" max="3" width="13.7109375" hidden="1" customWidth="1"/>
    <col min="4" max="4" width="12" hidden="1" customWidth="1"/>
    <col min="5" max="5" width="14.42578125" hidden="1" customWidth="1"/>
    <col min="6" max="6" width="12" hidden="1" customWidth="1"/>
    <col min="7" max="7" width="11.5703125" hidden="1" customWidth="1"/>
    <col min="8" max="8" width="13.28515625" customWidth="1"/>
    <col min="9" max="14" width="12" bestFit="1" customWidth="1"/>
    <col min="15" max="15" width="12" customWidth="1"/>
    <col min="16" max="16" width="14.85546875" bestFit="1" customWidth="1"/>
    <col min="17" max="17" width="14.28515625" bestFit="1" customWidth="1"/>
    <col min="18" max="18" width="12.28515625" bestFit="1" customWidth="1"/>
    <col min="19" max="19" width="14.28515625" bestFit="1" customWidth="1"/>
    <col min="20" max="20" width="14.85546875" bestFit="1" customWidth="1"/>
    <col min="21" max="21" width="13" customWidth="1"/>
    <col min="22" max="22" width="16.28515625" bestFit="1" customWidth="1"/>
  </cols>
  <sheetData>
    <row r="1" spans="1:22" ht="21" customHeight="1" x14ac:dyDescent="0.2">
      <c r="A1" s="329"/>
      <c r="B1" s="352" t="s">
        <v>163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33" t="s">
        <v>169</v>
      </c>
      <c r="V1" s="361"/>
    </row>
    <row r="2" spans="1:22" ht="21" customHeight="1" x14ac:dyDescent="0.2">
      <c r="A2" s="330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35" t="s">
        <v>168</v>
      </c>
      <c r="V2" s="362"/>
    </row>
    <row r="3" spans="1:22" ht="21" customHeight="1" x14ac:dyDescent="0.2">
      <c r="A3" s="331"/>
      <c r="B3" s="345" t="s">
        <v>171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4"/>
      <c r="U3" s="348" t="s">
        <v>165</v>
      </c>
      <c r="V3" s="349"/>
    </row>
    <row r="4" spans="1:22" ht="21" customHeight="1" thickBot="1" x14ac:dyDescent="0.25">
      <c r="A4" s="332"/>
      <c r="B4" s="363" t="s">
        <v>166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07" t="s">
        <v>164</v>
      </c>
      <c r="V4" s="308"/>
    </row>
    <row r="5" spans="1:22" x14ac:dyDescent="0.2">
      <c r="A5" s="4" t="s">
        <v>0</v>
      </c>
      <c r="B5" s="324" t="s">
        <v>1</v>
      </c>
      <c r="C5" s="5" t="s">
        <v>2</v>
      </c>
      <c r="D5" s="365" t="s">
        <v>148</v>
      </c>
      <c r="E5" s="367" t="s">
        <v>149</v>
      </c>
      <c r="F5" s="369" t="s">
        <v>150</v>
      </c>
      <c r="G5" s="359" t="s">
        <v>151</v>
      </c>
      <c r="H5" s="91" t="s">
        <v>2</v>
      </c>
      <c r="I5" s="375" t="s">
        <v>3</v>
      </c>
      <c r="J5" s="355" t="s">
        <v>4</v>
      </c>
      <c r="K5" s="355" t="s">
        <v>5</v>
      </c>
      <c r="L5" s="355" t="s">
        <v>6</v>
      </c>
      <c r="M5" s="355" t="s">
        <v>7</v>
      </c>
      <c r="N5" s="355" t="s">
        <v>8</v>
      </c>
      <c r="O5" s="357" t="s">
        <v>9</v>
      </c>
      <c r="P5" s="355" t="s">
        <v>10</v>
      </c>
      <c r="Q5" s="355" t="s">
        <v>11</v>
      </c>
      <c r="R5" s="355" t="s">
        <v>12</v>
      </c>
      <c r="S5" s="355" t="s">
        <v>13</v>
      </c>
      <c r="T5" s="355" t="s">
        <v>14</v>
      </c>
      <c r="U5" s="371" t="s">
        <v>152</v>
      </c>
      <c r="V5" s="92" t="s">
        <v>153</v>
      </c>
    </row>
    <row r="6" spans="1:22" ht="13.5" thickBot="1" x14ac:dyDescent="0.25">
      <c r="A6" s="8" t="s">
        <v>17</v>
      </c>
      <c r="B6" s="325"/>
      <c r="C6" s="9" t="s">
        <v>18</v>
      </c>
      <c r="D6" s="366"/>
      <c r="E6" s="368"/>
      <c r="F6" s="370"/>
      <c r="G6" s="360"/>
      <c r="H6" s="93" t="s">
        <v>154</v>
      </c>
      <c r="I6" s="366"/>
      <c r="J6" s="356"/>
      <c r="K6" s="356"/>
      <c r="L6" s="356"/>
      <c r="M6" s="356"/>
      <c r="N6" s="356"/>
      <c r="O6" s="358"/>
      <c r="P6" s="356"/>
      <c r="Q6" s="356"/>
      <c r="R6" s="356"/>
      <c r="S6" s="356"/>
      <c r="T6" s="356"/>
      <c r="U6" s="372"/>
      <c r="V6" s="94" t="s">
        <v>155</v>
      </c>
    </row>
    <row r="7" spans="1:22" s="46" customFormat="1" x14ac:dyDescent="0.2">
      <c r="A7" s="11"/>
      <c r="B7" s="177" t="s">
        <v>19</v>
      </c>
      <c r="C7" s="160"/>
      <c r="D7" s="261"/>
      <c r="E7" s="262"/>
      <c r="F7" s="261"/>
      <c r="G7" s="263"/>
      <c r="H7" s="216"/>
      <c r="I7" s="217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9"/>
      <c r="U7" s="188"/>
      <c r="V7" s="201"/>
    </row>
    <row r="8" spans="1:22" x14ac:dyDescent="0.2">
      <c r="A8" s="17"/>
      <c r="B8" s="18" t="s">
        <v>20</v>
      </c>
      <c r="C8" s="161"/>
      <c r="D8" s="264"/>
      <c r="E8" s="264"/>
      <c r="F8" s="264"/>
      <c r="G8" s="264"/>
      <c r="H8" s="220"/>
      <c r="I8" s="220"/>
      <c r="J8" s="221"/>
      <c r="K8" s="222"/>
      <c r="L8" s="221"/>
      <c r="M8" s="221"/>
      <c r="N8" s="221"/>
      <c r="O8" s="221"/>
      <c r="P8" s="221"/>
      <c r="Q8" s="221"/>
      <c r="R8" s="221"/>
      <c r="S8" s="221"/>
      <c r="T8" s="223"/>
      <c r="U8" s="189"/>
      <c r="V8" s="202"/>
    </row>
    <row r="9" spans="1:22" x14ac:dyDescent="0.2">
      <c r="A9" s="23" t="s">
        <v>21</v>
      </c>
      <c r="B9" s="24" t="s">
        <v>22</v>
      </c>
      <c r="C9" s="161">
        <v>5154073135</v>
      </c>
      <c r="D9" s="264">
        <f>0</f>
        <v>0</v>
      </c>
      <c r="E9" s="264">
        <f>0</f>
        <v>0</v>
      </c>
      <c r="F9" s="264">
        <f>0+457135895.54</f>
        <v>457135895.54000002</v>
      </c>
      <c r="G9" s="264">
        <f>0</f>
        <v>0</v>
      </c>
      <c r="H9" s="220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224"/>
      <c r="U9" s="190">
        <f>SUM(I9:T9)</f>
        <v>0</v>
      </c>
      <c r="V9" s="203">
        <f>H9-U9</f>
        <v>0</v>
      </c>
    </row>
    <row r="10" spans="1:22" x14ac:dyDescent="0.2">
      <c r="A10" s="23" t="s">
        <v>23</v>
      </c>
      <c r="B10" s="24" t="s">
        <v>24</v>
      </c>
      <c r="C10" s="161">
        <v>150000000</v>
      </c>
      <c r="D10" s="264">
        <f>0</f>
        <v>0</v>
      </c>
      <c r="E10" s="264">
        <f>0</f>
        <v>0</v>
      </c>
      <c r="F10" s="264">
        <f>0</f>
        <v>0</v>
      </c>
      <c r="G10" s="264">
        <f>0</f>
        <v>0</v>
      </c>
      <c r="H10" s="220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224"/>
      <c r="U10" s="190">
        <f>SUM(I10:T10)</f>
        <v>0</v>
      </c>
      <c r="V10" s="203">
        <f>H10-U10</f>
        <v>0</v>
      </c>
    </row>
    <row r="11" spans="1:22" x14ac:dyDescent="0.2">
      <c r="A11" s="23" t="s">
        <v>25</v>
      </c>
      <c r="B11" s="24" t="s">
        <v>26</v>
      </c>
      <c r="C11" s="161">
        <v>80000000</v>
      </c>
      <c r="D11" s="264">
        <f>0</f>
        <v>0</v>
      </c>
      <c r="E11" s="264">
        <f>0</f>
        <v>0</v>
      </c>
      <c r="F11" s="264">
        <f>0</f>
        <v>0</v>
      </c>
      <c r="G11" s="264">
        <f>0</f>
        <v>0</v>
      </c>
      <c r="H11" s="220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224"/>
      <c r="U11" s="190">
        <f>SUM(I11:T11)</f>
        <v>0</v>
      </c>
      <c r="V11" s="203">
        <f>H11-U11</f>
        <v>0</v>
      </c>
    </row>
    <row r="12" spans="1:22" x14ac:dyDescent="0.2">
      <c r="A12" s="17"/>
      <c r="B12" s="24" t="s">
        <v>162</v>
      </c>
      <c r="C12" s="161"/>
      <c r="D12" s="264"/>
      <c r="E12" s="264"/>
      <c r="F12" s="264"/>
      <c r="G12" s="264"/>
      <c r="H12" s="220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224"/>
      <c r="U12" s="190"/>
      <c r="V12" s="203"/>
    </row>
    <row r="13" spans="1:22" ht="13.5" thickBot="1" x14ac:dyDescent="0.25">
      <c r="A13" s="39"/>
      <c r="B13" s="40" t="s">
        <v>28</v>
      </c>
      <c r="C13" s="165"/>
      <c r="D13" s="265"/>
      <c r="E13" s="265"/>
      <c r="F13" s="265"/>
      <c r="G13" s="265"/>
      <c r="H13" s="225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226"/>
      <c r="U13" s="191"/>
      <c r="V13" s="204"/>
    </row>
    <row r="14" spans="1:22" ht="13.5" thickBot="1" x14ac:dyDescent="0.25">
      <c r="A14" s="214"/>
      <c r="B14" s="31" t="s">
        <v>29</v>
      </c>
      <c r="C14" s="284">
        <f>SUM(C9:C13)</f>
        <v>5384073135</v>
      </c>
      <c r="D14" s="294">
        <f>SUM(D9:D13)</f>
        <v>0</v>
      </c>
      <c r="E14" s="291">
        <f>SUM(E9:E13)</f>
        <v>0</v>
      </c>
      <c r="F14" s="291">
        <f>SUM(F9:F13)</f>
        <v>457135895.54000002</v>
      </c>
      <c r="G14" s="291">
        <f>SUM(G9:G13)</f>
        <v>0</v>
      </c>
      <c r="H14" s="278"/>
      <c r="I14" s="148">
        <f>SUM(I9:I13)</f>
        <v>0</v>
      </c>
      <c r="J14" s="148">
        <f t="shared" ref="J14:T14" si="0">SUM(J9:J13)</f>
        <v>0</v>
      </c>
      <c r="K14" s="148">
        <f t="shared" si="0"/>
        <v>0</v>
      </c>
      <c r="L14" s="148">
        <f t="shared" si="0"/>
        <v>0</v>
      </c>
      <c r="M14" s="148">
        <f t="shared" si="0"/>
        <v>0</v>
      </c>
      <c r="N14" s="148">
        <f t="shared" si="0"/>
        <v>0</v>
      </c>
      <c r="O14" s="292">
        <f t="shared" si="0"/>
        <v>0</v>
      </c>
      <c r="P14" s="148">
        <f t="shared" si="0"/>
        <v>0</v>
      </c>
      <c r="Q14" s="148">
        <f t="shared" si="0"/>
        <v>0</v>
      </c>
      <c r="R14" s="148">
        <f t="shared" si="0"/>
        <v>0</v>
      </c>
      <c r="S14" s="148">
        <f t="shared" si="0"/>
        <v>0</v>
      </c>
      <c r="T14" s="293">
        <f t="shared" si="0"/>
        <v>0</v>
      </c>
      <c r="U14" s="287">
        <f>SUM(U9:U11)</f>
        <v>0</v>
      </c>
      <c r="V14" s="158">
        <f>SUM(V9:V11)</f>
        <v>0</v>
      </c>
    </row>
    <row r="15" spans="1:22" ht="13.5" thickBot="1" x14ac:dyDescent="0.25">
      <c r="A15" s="214"/>
      <c r="B15" s="285" t="s">
        <v>30</v>
      </c>
      <c r="C15" s="286"/>
      <c r="D15" s="295"/>
      <c r="E15" s="296"/>
      <c r="F15" s="297"/>
      <c r="G15" s="297"/>
      <c r="H15" s="298"/>
      <c r="I15" s="299">
        <f>I7+I14</f>
        <v>0</v>
      </c>
      <c r="J15" s="299">
        <f t="shared" ref="J15:T15" si="1">J7+J14</f>
        <v>0</v>
      </c>
      <c r="K15" s="299">
        <f t="shared" si="1"/>
        <v>0</v>
      </c>
      <c r="L15" s="299">
        <f t="shared" si="1"/>
        <v>0</v>
      </c>
      <c r="M15" s="299">
        <f t="shared" si="1"/>
        <v>0</v>
      </c>
      <c r="N15" s="299">
        <f t="shared" si="1"/>
        <v>0</v>
      </c>
      <c r="O15" s="300">
        <f t="shared" si="1"/>
        <v>0</v>
      </c>
      <c r="P15" s="299">
        <f t="shared" si="1"/>
        <v>0</v>
      </c>
      <c r="Q15" s="299">
        <f t="shared" si="1"/>
        <v>0</v>
      </c>
      <c r="R15" s="299">
        <f t="shared" si="1"/>
        <v>0</v>
      </c>
      <c r="S15" s="299">
        <f t="shared" si="1"/>
        <v>0</v>
      </c>
      <c r="T15" s="301">
        <f t="shared" si="1"/>
        <v>0</v>
      </c>
      <c r="U15" s="288"/>
      <c r="V15" s="289"/>
    </row>
    <row r="16" spans="1:22" x14ac:dyDescent="0.2">
      <c r="A16" s="36"/>
      <c r="B16" s="37" t="s">
        <v>31</v>
      </c>
      <c r="C16" s="163"/>
      <c r="D16" s="266"/>
      <c r="E16" s="266"/>
      <c r="F16" s="266"/>
      <c r="G16" s="266"/>
      <c r="H16" s="227"/>
      <c r="I16" s="228"/>
      <c r="J16" s="228"/>
      <c r="K16" s="228"/>
      <c r="L16" s="228"/>
      <c r="M16" s="228"/>
      <c r="N16" s="228"/>
      <c r="O16" s="229"/>
      <c r="P16" s="228"/>
      <c r="Q16" s="228"/>
      <c r="R16" s="228"/>
      <c r="S16" s="228"/>
      <c r="T16" s="230"/>
      <c r="U16" s="193"/>
      <c r="V16" s="205"/>
    </row>
    <row r="17" spans="1:22" x14ac:dyDescent="0.2">
      <c r="A17" s="17"/>
      <c r="B17" s="18" t="s">
        <v>32</v>
      </c>
      <c r="C17" s="164"/>
      <c r="D17" s="264"/>
      <c r="E17" s="264"/>
      <c r="F17" s="267"/>
      <c r="G17" s="267"/>
      <c r="H17" s="231"/>
      <c r="I17" s="232"/>
      <c r="J17" s="232"/>
      <c r="K17" s="232"/>
      <c r="L17" s="232"/>
      <c r="M17" s="232"/>
      <c r="N17" s="232"/>
      <c r="O17" s="233"/>
      <c r="P17" s="232"/>
      <c r="Q17" s="232"/>
      <c r="R17" s="232"/>
      <c r="S17" s="232"/>
      <c r="T17" s="234"/>
      <c r="U17" s="194"/>
      <c r="V17" s="206"/>
    </row>
    <row r="18" spans="1:22" x14ac:dyDescent="0.2">
      <c r="A18" s="17"/>
      <c r="B18" s="18" t="s">
        <v>33</v>
      </c>
      <c r="C18" s="161"/>
      <c r="D18" s="264"/>
      <c r="E18" s="264"/>
      <c r="F18" s="264"/>
      <c r="G18" s="264"/>
      <c r="H18" s="220"/>
      <c r="I18" s="232"/>
      <c r="J18" s="134"/>
      <c r="K18" s="134"/>
      <c r="L18" s="146"/>
      <c r="M18" s="146"/>
      <c r="N18" s="134"/>
      <c r="O18" s="235"/>
      <c r="P18" s="134"/>
      <c r="Q18" s="134"/>
      <c r="R18" s="134"/>
      <c r="S18" s="134"/>
      <c r="T18" s="224"/>
      <c r="U18" s="190"/>
      <c r="V18" s="203"/>
    </row>
    <row r="19" spans="1:22" x14ac:dyDescent="0.2">
      <c r="A19" s="17"/>
      <c r="B19" s="38" t="s">
        <v>34</v>
      </c>
      <c r="C19" s="161"/>
      <c r="D19" s="264"/>
      <c r="E19" s="264"/>
      <c r="F19" s="264"/>
      <c r="G19" s="264"/>
      <c r="H19" s="220"/>
      <c r="I19" s="232"/>
      <c r="J19" s="134"/>
      <c r="K19" s="134"/>
      <c r="L19" s="146"/>
      <c r="M19" s="146"/>
      <c r="N19" s="134"/>
      <c r="O19" s="235"/>
      <c r="P19" s="134"/>
      <c r="Q19" s="134"/>
      <c r="R19" s="134"/>
      <c r="S19" s="134"/>
      <c r="T19" s="224"/>
      <c r="U19" s="190"/>
      <c r="V19" s="203"/>
    </row>
    <row r="20" spans="1:22" x14ac:dyDescent="0.2">
      <c r="A20" s="17" t="s">
        <v>35</v>
      </c>
      <c r="B20" s="24" t="s">
        <v>36</v>
      </c>
      <c r="C20" s="161">
        <v>2630000000</v>
      </c>
      <c r="D20" s="264">
        <f>0</f>
        <v>0</v>
      </c>
      <c r="E20" s="264">
        <f>0</f>
        <v>0</v>
      </c>
      <c r="F20" s="264">
        <f>0</f>
        <v>0</v>
      </c>
      <c r="G20" s="264">
        <f>0</f>
        <v>0</v>
      </c>
      <c r="H20" s="236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224"/>
      <c r="U20" s="190">
        <f>SUM(I20:T20)</f>
        <v>0</v>
      </c>
      <c r="V20" s="203">
        <f>H20-U20</f>
        <v>0</v>
      </c>
    </row>
    <row r="21" spans="1:22" x14ac:dyDescent="0.2">
      <c r="A21" s="17" t="s">
        <v>37</v>
      </c>
      <c r="B21" s="24" t="s">
        <v>38</v>
      </c>
      <c r="C21" s="161">
        <v>57000000</v>
      </c>
      <c r="D21" s="264">
        <f>0</f>
        <v>0</v>
      </c>
      <c r="E21" s="264">
        <f>0</f>
        <v>0</v>
      </c>
      <c r="F21" s="264">
        <f>0</f>
        <v>0</v>
      </c>
      <c r="G21" s="264">
        <f>0</f>
        <v>0</v>
      </c>
      <c r="H21" s="236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224"/>
      <c r="U21" s="190">
        <f t="shared" ref="U21:U47" si="2">SUM(I21:T21)</f>
        <v>0</v>
      </c>
      <c r="V21" s="203">
        <f t="shared" ref="V21:V47" si="3">H21-U21</f>
        <v>0</v>
      </c>
    </row>
    <row r="22" spans="1:22" x14ac:dyDescent="0.2">
      <c r="A22" s="17" t="s">
        <v>39</v>
      </c>
      <c r="B22" s="24" t="s">
        <v>40</v>
      </c>
      <c r="C22" s="161">
        <v>138000000</v>
      </c>
      <c r="D22" s="264">
        <f>0</f>
        <v>0</v>
      </c>
      <c r="E22" s="264">
        <f>0</f>
        <v>0</v>
      </c>
      <c r="F22" s="264">
        <f>0</f>
        <v>0</v>
      </c>
      <c r="G22" s="264">
        <f>0</f>
        <v>0</v>
      </c>
      <c r="H22" s="236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224"/>
      <c r="U22" s="190">
        <f t="shared" si="2"/>
        <v>0</v>
      </c>
      <c r="V22" s="203">
        <f t="shared" si="3"/>
        <v>0</v>
      </c>
    </row>
    <row r="23" spans="1:22" x14ac:dyDescent="0.2">
      <c r="A23" s="17" t="s">
        <v>41</v>
      </c>
      <c r="B23" s="24" t="s">
        <v>42</v>
      </c>
      <c r="C23" s="161">
        <v>128000000</v>
      </c>
      <c r="D23" s="264">
        <f>0</f>
        <v>0</v>
      </c>
      <c r="E23" s="264">
        <f>0</f>
        <v>0</v>
      </c>
      <c r="F23" s="264">
        <f>0</f>
        <v>0</v>
      </c>
      <c r="G23" s="264">
        <f>0</f>
        <v>0</v>
      </c>
      <c r="H23" s="236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224"/>
      <c r="U23" s="190">
        <f t="shared" si="2"/>
        <v>0</v>
      </c>
      <c r="V23" s="203">
        <f t="shared" si="3"/>
        <v>0</v>
      </c>
    </row>
    <row r="24" spans="1:22" x14ac:dyDescent="0.2">
      <c r="A24" s="17" t="s">
        <v>43</v>
      </c>
      <c r="B24" s="24" t="s">
        <v>44</v>
      </c>
      <c r="C24" s="161">
        <v>262000000</v>
      </c>
      <c r="D24" s="264">
        <f>0</f>
        <v>0</v>
      </c>
      <c r="E24" s="264">
        <f>0</f>
        <v>0</v>
      </c>
      <c r="F24" s="264">
        <f>0</f>
        <v>0</v>
      </c>
      <c r="G24" s="264">
        <f>0</f>
        <v>0</v>
      </c>
      <c r="H24" s="236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224"/>
      <c r="U24" s="190">
        <f t="shared" si="2"/>
        <v>0</v>
      </c>
      <c r="V24" s="203">
        <f t="shared" si="3"/>
        <v>0</v>
      </c>
    </row>
    <row r="25" spans="1:22" x14ac:dyDescent="0.2">
      <c r="A25" s="17" t="s">
        <v>45</v>
      </c>
      <c r="B25" s="24" t="s">
        <v>46</v>
      </c>
      <c r="C25" s="161">
        <v>7000000</v>
      </c>
      <c r="D25" s="264">
        <f>0</f>
        <v>0</v>
      </c>
      <c r="E25" s="264">
        <f>0</f>
        <v>0</v>
      </c>
      <c r="F25" s="264">
        <f>0</f>
        <v>0</v>
      </c>
      <c r="G25" s="264">
        <f>0</f>
        <v>0</v>
      </c>
      <c r="H25" s="236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224"/>
      <c r="U25" s="190">
        <f t="shared" si="2"/>
        <v>0</v>
      </c>
      <c r="V25" s="203">
        <f t="shared" si="3"/>
        <v>0</v>
      </c>
    </row>
    <row r="26" spans="1:22" x14ac:dyDescent="0.2">
      <c r="A26" s="17" t="s">
        <v>47</v>
      </c>
      <c r="B26" s="24" t="s">
        <v>48</v>
      </c>
      <c r="C26" s="161">
        <v>25000000</v>
      </c>
      <c r="D26" s="264">
        <f>0</f>
        <v>0</v>
      </c>
      <c r="E26" s="264">
        <f>0</f>
        <v>0</v>
      </c>
      <c r="F26" s="264">
        <f>0</f>
        <v>0</v>
      </c>
      <c r="G26" s="264">
        <f>0</f>
        <v>0</v>
      </c>
      <c r="H26" s="236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224"/>
      <c r="U26" s="190">
        <f t="shared" si="2"/>
        <v>0</v>
      </c>
      <c r="V26" s="203">
        <f t="shared" si="3"/>
        <v>0</v>
      </c>
    </row>
    <row r="27" spans="1:22" x14ac:dyDescent="0.2">
      <c r="A27" s="17" t="s">
        <v>49</v>
      </c>
      <c r="B27" s="24" t="s">
        <v>50</v>
      </c>
      <c r="C27" s="161">
        <v>16000000</v>
      </c>
      <c r="D27" s="264">
        <f>0</f>
        <v>0</v>
      </c>
      <c r="E27" s="264">
        <f>0</f>
        <v>0</v>
      </c>
      <c r="F27" s="264">
        <f>0</f>
        <v>0</v>
      </c>
      <c r="G27" s="264">
        <f>0</f>
        <v>0</v>
      </c>
      <c r="H27" s="236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224"/>
      <c r="U27" s="190">
        <f t="shared" si="2"/>
        <v>0</v>
      </c>
      <c r="V27" s="203">
        <f t="shared" si="3"/>
        <v>0</v>
      </c>
    </row>
    <row r="28" spans="1:22" x14ac:dyDescent="0.2">
      <c r="A28" s="17" t="s">
        <v>51</v>
      </c>
      <c r="B28" s="24" t="s">
        <v>52</v>
      </c>
      <c r="C28" s="161">
        <v>85000000</v>
      </c>
      <c r="D28" s="264">
        <f>0</f>
        <v>0</v>
      </c>
      <c r="E28" s="264">
        <f>0</f>
        <v>0</v>
      </c>
      <c r="F28" s="264">
        <f>0</f>
        <v>0</v>
      </c>
      <c r="G28" s="264">
        <f>0</f>
        <v>0</v>
      </c>
      <c r="H28" s="236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224"/>
      <c r="U28" s="190">
        <f t="shared" si="2"/>
        <v>0</v>
      </c>
      <c r="V28" s="203">
        <f t="shared" si="3"/>
        <v>0</v>
      </c>
    </row>
    <row r="29" spans="1:22" x14ac:dyDescent="0.2">
      <c r="A29" s="23" t="s">
        <v>53</v>
      </c>
      <c r="B29" s="24" t="s">
        <v>54</v>
      </c>
      <c r="C29" s="161">
        <v>85000000</v>
      </c>
      <c r="D29" s="264">
        <f>0</f>
        <v>0</v>
      </c>
      <c r="E29" s="264">
        <f>0</f>
        <v>0</v>
      </c>
      <c r="F29" s="264">
        <f>0</f>
        <v>0</v>
      </c>
      <c r="G29" s="264">
        <f>0</f>
        <v>0</v>
      </c>
      <c r="H29" s="236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224"/>
      <c r="U29" s="190">
        <f t="shared" si="2"/>
        <v>0</v>
      </c>
      <c r="V29" s="203">
        <f t="shared" si="3"/>
        <v>0</v>
      </c>
    </row>
    <row r="30" spans="1:22" x14ac:dyDescent="0.2">
      <c r="A30" s="23" t="s">
        <v>55</v>
      </c>
      <c r="B30" s="24" t="s">
        <v>56</v>
      </c>
      <c r="C30" s="161">
        <v>8000000</v>
      </c>
      <c r="D30" s="264">
        <f>0</f>
        <v>0</v>
      </c>
      <c r="E30" s="264">
        <f>0</f>
        <v>0</v>
      </c>
      <c r="F30" s="264">
        <f>0</f>
        <v>0</v>
      </c>
      <c r="G30" s="264">
        <f>0</f>
        <v>0</v>
      </c>
      <c r="H30" s="236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224"/>
      <c r="U30" s="190">
        <f t="shared" si="2"/>
        <v>0</v>
      </c>
      <c r="V30" s="203">
        <f t="shared" si="3"/>
        <v>0</v>
      </c>
    </row>
    <row r="31" spans="1:22" ht="13.5" thickBot="1" x14ac:dyDescent="0.25">
      <c r="A31" s="39" t="s">
        <v>57</v>
      </c>
      <c r="B31" s="40" t="s">
        <v>58</v>
      </c>
      <c r="C31" s="165">
        <v>40000000</v>
      </c>
      <c r="D31" s="65">
        <f>0</f>
        <v>0</v>
      </c>
      <c r="E31" s="265">
        <f>0</f>
        <v>0</v>
      </c>
      <c r="F31" s="265">
        <f>0+70000000</f>
        <v>70000000</v>
      </c>
      <c r="G31" s="265">
        <f>0</f>
        <v>0</v>
      </c>
      <c r="H31" s="2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226"/>
      <c r="U31" s="191">
        <f t="shared" si="2"/>
        <v>0</v>
      </c>
      <c r="V31" s="204">
        <f t="shared" si="3"/>
        <v>0</v>
      </c>
    </row>
    <row r="32" spans="1:22" x14ac:dyDescent="0.2">
      <c r="A32" s="36"/>
      <c r="B32" s="41" t="s">
        <v>59</v>
      </c>
      <c r="C32" s="163"/>
      <c r="D32" s="268"/>
      <c r="E32" s="268"/>
      <c r="F32" s="268"/>
      <c r="G32" s="268"/>
      <c r="H32" s="238"/>
      <c r="I32" s="143"/>
      <c r="J32" s="143"/>
      <c r="K32" s="143"/>
      <c r="L32" s="143"/>
      <c r="M32" s="143"/>
      <c r="N32" s="143"/>
      <c r="O32" s="239"/>
      <c r="P32" s="143"/>
      <c r="Q32" s="143"/>
      <c r="R32" s="143"/>
      <c r="S32" s="143"/>
      <c r="T32" s="240"/>
      <c r="U32" s="195"/>
      <c r="V32" s="207"/>
    </row>
    <row r="33" spans="1:22" x14ac:dyDescent="0.2">
      <c r="A33" s="17" t="s">
        <v>60</v>
      </c>
      <c r="B33" s="24" t="s">
        <v>61</v>
      </c>
      <c r="C33" s="161">
        <v>90000000</v>
      </c>
      <c r="D33" s="264">
        <f>0</f>
        <v>0</v>
      </c>
      <c r="E33" s="264">
        <f>0</f>
        <v>0</v>
      </c>
      <c r="F33" s="264">
        <f>0</f>
        <v>0</v>
      </c>
      <c r="G33" s="264">
        <f>0</f>
        <v>0</v>
      </c>
      <c r="H33" s="236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224"/>
      <c r="U33" s="190">
        <f t="shared" si="2"/>
        <v>0</v>
      </c>
      <c r="V33" s="203">
        <f t="shared" si="3"/>
        <v>0</v>
      </c>
    </row>
    <row r="34" spans="1:22" ht="13.5" thickBot="1" x14ac:dyDescent="0.25">
      <c r="A34" s="39" t="s">
        <v>62</v>
      </c>
      <c r="B34" s="40" t="s">
        <v>63</v>
      </c>
      <c r="C34" s="165">
        <v>70000000</v>
      </c>
      <c r="D34" s="65">
        <f>0</f>
        <v>0</v>
      </c>
      <c r="E34" s="265">
        <f>0</f>
        <v>0</v>
      </c>
      <c r="F34" s="265">
        <f>0</f>
        <v>0</v>
      </c>
      <c r="G34" s="265">
        <f>0</f>
        <v>0</v>
      </c>
      <c r="H34" s="2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226"/>
      <c r="U34" s="191">
        <f t="shared" si="2"/>
        <v>0</v>
      </c>
      <c r="V34" s="204">
        <f t="shared" si="3"/>
        <v>0</v>
      </c>
    </row>
    <row r="35" spans="1:22" x14ac:dyDescent="0.2">
      <c r="A35" s="36"/>
      <c r="B35" s="47" t="s">
        <v>64</v>
      </c>
      <c r="C35" s="163"/>
      <c r="D35" s="268"/>
      <c r="E35" s="268"/>
      <c r="F35" s="268"/>
      <c r="G35" s="268"/>
      <c r="H35" s="238"/>
      <c r="I35" s="143"/>
      <c r="J35" s="143"/>
      <c r="K35" s="143"/>
      <c r="L35" s="143"/>
      <c r="M35" s="143"/>
      <c r="N35" s="143"/>
      <c r="O35" s="239"/>
      <c r="P35" s="143"/>
      <c r="Q35" s="143"/>
      <c r="R35" s="143"/>
      <c r="S35" s="143"/>
      <c r="T35" s="240"/>
      <c r="U35" s="195"/>
      <c r="V35" s="207"/>
    </row>
    <row r="36" spans="1:22" x14ac:dyDescent="0.2">
      <c r="A36" s="17"/>
      <c r="B36" s="18" t="s">
        <v>65</v>
      </c>
      <c r="C36" s="161"/>
      <c r="D36" s="264"/>
      <c r="E36" s="264"/>
      <c r="F36" s="264"/>
      <c r="G36" s="264"/>
      <c r="H36" s="236"/>
      <c r="I36" s="134"/>
      <c r="J36" s="134"/>
      <c r="K36" s="134"/>
      <c r="L36" s="134"/>
      <c r="M36" s="134"/>
      <c r="N36" s="134"/>
      <c r="O36" s="235"/>
      <c r="P36" s="134"/>
      <c r="Q36" s="134"/>
      <c r="R36" s="134"/>
      <c r="S36" s="134"/>
      <c r="T36" s="224"/>
      <c r="U36" s="190"/>
      <c r="V36" s="203"/>
    </row>
    <row r="37" spans="1:22" x14ac:dyDescent="0.2">
      <c r="A37" s="17" t="s">
        <v>66</v>
      </c>
      <c r="B37" s="24" t="s">
        <v>67</v>
      </c>
      <c r="C37" s="161">
        <v>245000000</v>
      </c>
      <c r="D37" s="264">
        <f>0</f>
        <v>0</v>
      </c>
      <c r="E37" s="264">
        <f>0</f>
        <v>0</v>
      </c>
      <c r="F37" s="264">
        <f>0</f>
        <v>0</v>
      </c>
      <c r="G37" s="264">
        <f>0</f>
        <v>0</v>
      </c>
      <c r="H37" s="236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224"/>
      <c r="U37" s="190">
        <f t="shared" si="2"/>
        <v>0</v>
      </c>
      <c r="V37" s="203">
        <f t="shared" si="3"/>
        <v>0</v>
      </c>
    </row>
    <row r="38" spans="1:22" x14ac:dyDescent="0.2">
      <c r="A38" s="17" t="s">
        <v>68</v>
      </c>
      <c r="B38" s="24" t="s">
        <v>69</v>
      </c>
      <c r="C38" s="161">
        <v>187000000</v>
      </c>
      <c r="D38" s="264">
        <f>0</f>
        <v>0</v>
      </c>
      <c r="E38" s="264">
        <f>0</f>
        <v>0</v>
      </c>
      <c r="F38" s="264">
        <f>0</f>
        <v>0</v>
      </c>
      <c r="G38" s="264">
        <f>0</f>
        <v>0</v>
      </c>
      <c r="H38" s="236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224"/>
      <c r="U38" s="190">
        <f t="shared" si="2"/>
        <v>0</v>
      </c>
      <c r="V38" s="203">
        <f t="shared" si="3"/>
        <v>0</v>
      </c>
    </row>
    <row r="39" spans="1:22" x14ac:dyDescent="0.2">
      <c r="A39" s="17" t="s">
        <v>70</v>
      </c>
      <c r="B39" s="24" t="s">
        <v>71</v>
      </c>
      <c r="C39" s="161">
        <v>130000000</v>
      </c>
      <c r="D39" s="264">
        <f>0</f>
        <v>0</v>
      </c>
      <c r="E39" s="264">
        <f>0</f>
        <v>0</v>
      </c>
      <c r="F39" s="264">
        <f>0</f>
        <v>0</v>
      </c>
      <c r="G39" s="264">
        <f>0</f>
        <v>0</v>
      </c>
      <c r="H39" s="236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224"/>
      <c r="U39" s="190">
        <f t="shared" si="2"/>
        <v>0</v>
      </c>
      <c r="V39" s="203">
        <f t="shared" si="3"/>
        <v>0</v>
      </c>
    </row>
    <row r="40" spans="1:22" ht="13.5" thickBot="1" x14ac:dyDescent="0.25">
      <c r="A40" s="39" t="s">
        <v>72</v>
      </c>
      <c r="B40" s="40" t="s">
        <v>73</v>
      </c>
      <c r="C40" s="165">
        <v>15000000</v>
      </c>
      <c r="D40" s="65">
        <f>0</f>
        <v>0</v>
      </c>
      <c r="E40" s="265">
        <f>0</f>
        <v>0</v>
      </c>
      <c r="F40" s="265">
        <f>0</f>
        <v>0</v>
      </c>
      <c r="G40" s="265">
        <f>0</f>
        <v>0</v>
      </c>
      <c r="H40" s="2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226"/>
      <c r="U40" s="191">
        <f t="shared" si="2"/>
        <v>0</v>
      </c>
      <c r="V40" s="204">
        <f t="shared" si="3"/>
        <v>0</v>
      </c>
    </row>
    <row r="41" spans="1:22" x14ac:dyDescent="0.2">
      <c r="A41" s="36"/>
      <c r="B41" s="47" t="s">
        <v>74</v>
      </c>
      <c r="C41" s="163"/>
      <c r="D41" s="268"/>
      <c r="E41" s="268"/>
      <c r="F41" s="268"/>
      <c r="G41" s="268"/>
      <c r="H41" s="238"/>
      <c r="I41" s="143"/>
      <c r="J41" s="143"/>
      <c r="K41" s="143"/>
      <c r="L41" s="143"/>
      <c r="M41" s="143"/>
      <c r="N41" s="143"/>
      <c r="O41" s="239"/>
      <c r="P41" s="143"/>
      <c r="Q41" s="143"/>
      <c r="R41" s="143"/>
      <c r="S41" s="143"/>
      <c r="T41" s="240"/>
      <c r="U41" s="195"/>
      <c r="V41" s="207"/>
    </row>
    <row r="42" spans="1:22" x14ac:dyDescent="0.2">
      <c r="A42" s="17"/>
      <c r="B42" s="18" t="s">
        <v>65</v>
      </c>
      <c r="C42" s="161"/>
      <c r="D42" s="264"/>
      <c r="E42" s="264"/>
      <c r="F42" s="264"/>
      <c r="G42" s="264"/>
      <c r="H42" s="236"/>
      <c r="I42" s="232"/>
      <c r="J42" s="134"/>
      <c r="K42" s="134"/>
      <c r="L42" s="146"/>
      <c r="M42" s="146"/>
      <c r="N42" s="134"/>
      <c r="O42" s="235"/>
      <c r="P42" s="134"/>
      <c r="Q42" s="134"/>
      <c r="R42" s="134"/>
      <c r="S42" s="134"/>
      <c r="T42" s="224"/>
      <c r="U42" s="190"/>
      <c r="V42" s="203"/>
    </row>
    <row r="43" spans="1:22" x14ac:dyDescent="0.2">
      <c r="A43" s="17" t="s">
        <v>75</v>
      </c>
      <c r="B43" s="24" t="s">
        <v>76</v>
      </c>
      <c r="C43" s="161">
        <v>98000000</v>
      </c>
      <c r="D43" s="264">
        <f>0</f>
        <v>0</v>
      </c>
      <c r="E43" s="264">
        <f>0</f>
        <v>0</v>
      </c>
      <c r="F43" s="264">
        <f>0</f>
        <v>0</v>
      </c>
      <c r="G43" s="264">
        <f>0</f>
        <v>0</v>
      </c>
      <c r="H43" s="236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224"/>
      <c r="U43" s="190">
        <f t="shared" si="2"/>
        <v>0</v>
      </c>
      <c r="V43" s="203">
        <f t="shared" si="3"/>
        <v>0</v>
      </c>
    </row>
    <row r="44" spans="1:22" x14ac:dyDescent="0.2">
      <c r="A44" s="17" t="s">
        <v>77</v>
      </c>
      <c r="B44" s="24" t="s">
        <v>78</v>
      </c>
      <c r="C44" s="161">
        <v>18000000</v>
      </c>
      <c r="D44" s="264">
        <f>0</f>
        <v>0</v>
      </c>
      <c r="E44" s="264">
        <f>0</f>
        <v>0</v>
      </c>
      <c r="F44" s="264">
        <f>0</f>
        <v>0</v>
      </c>
      <c r="G44" s="264">
        <f>0</f>
        <v>0</v>
      </c>
      <c r="H44" s="236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224"/>
      <c r="U44" s="190">
        <f t="shared" si="2"/>
        <v>0</v>
      </c>
      <c r="V44" s="203">
        <f t="shared" si="3"/>
        <v>0</v>
      </c>
    </row>
    <row r="45" spans="1:22" x14ac:dyDescent="0.2">
      <c r="A45" s="17" t="s">
        <v>79</v>
      </c>
      <c r="B45" s="24" t="s">
        <v>80</v>
      </c>
      <c r="C45" s="161">
        <v>18000000</v>
      </c>
      <c r="D45" s="264">
        <f>0</f>
        <v>0</v>
      </c>
      <c r="E45" s="264">
        <f>0</f>
        <v>0</v>
      </c>
      <c r="F45" s="264">
        <f>0</f>
        <v>0</v>
      </c>
      <c r="G45" s="264">
        <f>0</f>
        <v>0</v>
      </c>
      <c r="H45" s="236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224"/>
      <c r="U45" s="190">
        <f t="shared" si="2"/>
        <v>0</v>
      </c>
      <c r="V45" s="203">
        <f t="shared" si="3"/>
        <v>0</v>
      </c>
    </row>
    <row r="46" spans="1:22" x14ac:dyDescent="0.2">
      <c r="A46" s="17" t="s">
        <v>81</v>
      </c>
      <c r="B46" s="24" t="s">
        <v>82</v>
      </c>
      <c r="C46" s="161">
        <v>35000000</v>
      </c>
      <c r="D46" s="264">
        <f>0</f>
        <v>0</v>
      </c>
      <c r="E46" s="264">
        <f>0</f>
        <v>0</v>
      </c>
      <c r="F46" s="264">
        <f>0</f>
        <v>0</v>
      </c>
      <c r="G46" s="264">
        <f>0</f>
        <v>0</v>
      </c>
      <c r="H46" s="236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224"/>
      <c r="U46" s="190">
        <f t="shared" si="2"/>
        <v>0</v>
      </c>
      <c r="V46" s="203">
        <f t="shared" si="3"/>
        <v>0</v>
      </c>
    </row>
    <row r="47" spans="1:22" x14ac:dyDescent="0.2">
      <c r="A47" s="52" t="s">
        <v>83</v>
      </c>
      <c r="B47" s="24" t="s">
        <v>84</v>
      </c>
      <c r="C47" s="161">
        <v>0</v>
      </c>
      <c r="D47" s="264">
        <f>0</f>
        <v>0</v>
      </c>
      <c r="E47" s="264">
        <f>0</f>
        <v>0</v>
      </c>
      <c r="F47" s="264">
        <f>0</f>
        <v>0</v>
      </c>
      <c r="G47" s="264">
        <f>0</f>
        <v>0</v>
      </c>
      <c r="H47" s="236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224"/>
      <c r="U47" s="190">
        <f t="shared" si="2"/>
        <v>0</v>
      </c>
      <c r="V47" s="203">
        <f t="shared" si="3"/>
        <v>0</v>
      </c>
    </row>
    <row r="48" spans="1:22" x14ac:dyDescent="0.2">
      <c r="A48" s="52" t="s">
        <v>85</v>
      </c>
      <c r="B48" s="24" t="s">
        <v>86</v>
      </c>
      <c r="C48" s="161">
        <v>158000000</v>
      </c>
      <c r="D48" s="264">
        <f>0</f>
        <v>0</v>
      </c>
      <c r="E48" s="264">
        <f>0</f>
        <v>0</v>
      </c>
      <c r="F48" s="264">
        <f>0</f>
        <v>0</v>
      </c>
      <c r="G48" s="264">
        <f>0</f>
        <v>0</v>
      </c>
      <c r="H48" s="236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224"/>
      <c r="U48" s="190">
        <f>SUM(I48:T48)</f>
        <v>0</v>
      </c>
      <c r="V48" s="203">
        <f>H48-U48</f>
        <v>0</v>
      </c>
    </row>
    <row r="49" spans="1:22" ht="13.5" thickBot="1" x14ac:dyDescent="0.25">
      <c r="A49" s="53" t="s">
        <v>87</v>
      </c>
      <c r="B49" s="26" t="s">
        <v>88</v>
      </c>
      <c r="C49" s="162">
        <v>335584751</v>
      </c>
      <c r="D49" s="264">
        <f>0</f>
        <v>0</v>
      </c>
      <c r="E49" s="264">
        <f>0</f>
        <v>0</v>
      </c>
      <c r="F49" s="269">
        <f>0</f>
        <v>0</v>
      </c>
      <c r="G49" s="264">
        <f>0</f>
        <v>0</v>
      </c>
      <c r="H49" s="241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224"/>
      <c r="U49" s="196">
        <f>SUM(I49:T49)</f>
        <v>0</v>
      </c>
      <c r="V49" s="208">
        <f>H49-U49</f>
        <v>0</v>
      </c>
    </row>
    <row r="50" spans="1:22" ht="13.5" thickBot="1" x14ac:dyDescent="0.25">
      <c r="A50" s="214"/>
      <c r="B50" s="31" t="s">
        <v>89</v>
      </c>
      <c r="C50" s="284">
        <f>SUM(C20:C49)</f>
        <v>4880584751</v>
      </c>
      <c r="D50" s="291">
        <f t="shared" ref="D50:V50" si="4">SUM(D20:D49)</f>
        <v>0</v>
      </c>
      <c r="E50" s="291">
        <f t="shared" si="4"/>
        <v>0</v>
      </c>
      <c r="F50" s="291">
        <f t="shared" si="4"/>
        <v>70000000</v>
      </c>
      <c r="G50" s="291">
        <f t="shared" si="4"/>
        <v>0</v>
      </c>
      <c r="H50" s="278">
        <f t="shared" si="4"/>
        <v>0</v>
      </c>
      <c r="I50" s="278">
        <f t="shared" si="4"/>
        <v>0</v>
      </c>
      <c r="J50" s="291">
        <f t="shared" si="4"/>
        <v>0</v>
      </c>
      <c r="K50" s="291">
        <f t="shared" si="4"/>
        <v>0</v>
      </c>
      <c r="L50" s="291">
        <f t="shared" si="4"/>
        <v>0</v>
      </c>
      <c r="M50" s="291">
        <f t="shared" si="4"/>
        <v>0</v>
      </c>
      <c r="N50" s="291">
        <f t="shared" si="4"/>
        <v>0</v>
      </c>
      <c r="O50" s="278">
        <f t="shared" si="4"/>
        <v>0</v>
      </c>
      <c r="P50" s="291">
        <f t="shared" si="4"/>
        <v>0</v>
      </c>
      <c r="Q50" s="278">
        <f t="shared" si="4"/>
        <v>0</v>
      </c>
      <c r="R50" s="291">
        <f t="shared" si="4"/>
        <v>0</v>
      </c>
      <c r="S50" s="291">
        <f t="shared" si="4"/>
        <v>0</v>
      </c>
      <c r="T50" s="302">
        <f t="shared" si="4"/>
        <v>0</v>
      </c>
      <c r="U50" s="290">
        <f t="shared" si="4"/>
        <v>0</v>
      </c>
      <c r="V50" s="284">
        <f t="shared" si="4"/>
        <v>0</v>
      </c>
    </row>
    <row r="51" spans="1:22" x14ac:dyDescent="0.2">
      <c r="A51" s="178"/>
      <c r="B51" s="179" t="s">
        <v>90</v>
      </c>
      <c r="C51" s="180"/>
      <c r="D51" s="270"/>
      <c r="E51" s="270"/>
      <c r="F51" s="270"/>
      <c r="G51" s="270"/>
      <c r="H51" s="242"/>
      <c r="I51" s="243"/>
      <c r="J51" s="243"/>
      <c r="K51" s="243"/>
      <c r="L51" s="243"/>
      <c r="M51" s="243"/>
      <c r="N51" s="243"/>
      <c r="O51" s="244"/>
      <c r="P51" s="243"/>
      <c r="Q51" s="243"/>
      <c r="R51" s="243"/>
      <c r="S51" s="243"/>
      <c r="T51" s="245"/>
      <c r="U51" s="197"/>
      <c r="V51" s="209"/>
    </row>
    <row r="52" spans="1:22" x14ac:dyDescent="0.2">
      <c r="A52" s="52" t="s">
        <v>159</v>
      </c>
      <c r="B52" s="132" t="s">
        <v>160</v>
      </c>
      <c r="C52" s="163">
        <v>2000000</v>
      </c>
      <c r="D52" s="268"/>
      <c r="E52" s="268"/>
      <c r="F52" s="268"/>
      <c r="G52" s="268"/>
      <c r="H52" s="220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224"/>
      <c r="U52" s="195"/>
      <c r="V52" s="207"/>
    </row>
    <row r="53" spans="1:22" x14ac:dyDescent="0.2">
      <c r="A53" s="17" t="s">
        <v>91</v>
      </c>
      <c r="B53" s="24" t="s">
        <v>92</v>
      </c>
      <c r="C53" s="161">
        <v>20000000</v>
      </c>
      <c r="D53" s="264">
        <f>0</f>
        <v>0</v>
      </c>
      <c r="E53" s="264">
        <f>0</f>
        <v>0</v>
      </c>
      <c r="F53" s="264">
        <f>0+197135895.54</f>
        <v>197135895.53999999</v>
      </c>
      <c r="G53" s="264">
        <f>0</f>
        <v>0</v>
      </c>
      <c r="H53" s="220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224"/>
      <c r="U53" s="190">
        <f>SUM(I53:T53)</f>
        <v>0</v>
      </c>
      <c r="V53" s="203">
        <f>H53-U53</f>
        <v>0</v>
      </c>
    </row>
    <row r="54" spans="1:22" ht="13.5" thickBot="1" x14ac:dyDescent="0.25">
      <c r="A54" s="39" t="s">
        <v>93</v>
      </c>
      <c r="B54" s="40" t="s">
        <v>94</v>
      </c>
      <c r="C54" s="165">
        <v>31000000</v>
      </c>
      <c r="D54" s="65">
        <f>0</f>
        <v>0</v>
      </c>
      <c r="E54" s="265">
        <f>0</f>
        <v>0</v>
      </c>
      <c r="F54" s="265">
        <f>0</f>
        <v>0</v>
      </c>
      <c r="G54" s="265">
        <f>0</f>
        <v>0</v>
      </c>
      <c r="H54" s="225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226"/>
      <c r="U54" s="191">
        <f t="shared" ref="U54:U80" si="5">SUM(I54:T54)</f>
        <v>0</v>
      </c>
      <c r="V54" s="204">
        <f t="shared" ref="V54:V80" si="6">H54-U54</f>
        <v>0</v>
      </c>
    </row>
    <row r="55" spans="1:22" x14ac:dyDescent="0.2">
      <c r="A55" s="36"/>
      <c r="B55" s="37" t="s">
        <v>95</v>
      </c>
      <c r="C55" s="166"/>
      <c r="D55" s="268"/>
      <c r="E55" s="268"/>
      <c r="F55" s="268"/>
      <c r="G55" s="268"/>
      <c r="H55" s="246"/>
      <c r="I55" s="247"/>
      <c r="J55" s="143"/>
      <c r="K55" s="143"/>
      <c r="L55" s="144"/>
      <c r="M55" s="144"/>
      <c r="N55" s="143"/>
      <c r="O55" s="239"/>
      <c r="P55" s="143"/>
      <c r="Q55" s="143"/>
      <c r="R55" s="143"/>
      <c r="S55" s="143"/>
      <c r="T55" s="240"/>
      <c r="U55" s="195"/>
      <c r="V55" s="207"/>
    </row>
    <row r="56" spans="1:22" x14ac:dyDescent="0.2">
      <c r="A56" s="17" t="s">
        <v>96</v>
      </c>
      <c r="B56" s="24" t="s">
        <v>97</v>
      </c>
      <c r="C56" s="161">
        <v>16388384</v>
      </c>
      <c r="D56" s="264">
        <f>0</f>
        <v>0</v>
      </c>
      <c r="E56" s="264">
        <f>0</f>
        <v>0</v>
      </c>
      <c r="F56" s="264">
        <f>0</f>
        <v>0</v>
      </c>
      <c r="G56" s="264">
        <f>0</f>
        <v>0</v>
      </c>
      <c r="H56" s="220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224"/>
      <c r="U56" s="190">
        <f t="shared" si="5"/>
        <v>0</v>
      </c>
      <c r="V56" s="203">
        <f t="shared" si="6"/>
        <v>0</v>
      </c>
    </row>
    <row r="57" spans="1:22" x14ac:dyDescent="0.2">
      <c r="A57" s="17" t="s">
        <v>98</v>
      </c>
      <c r="B57" s="24" t="s">
        <v>99</v>
      </c>
      <c r="C57" s="161">
        <v>40000000</v>
      </c>
      <c r="D57" s="264">
        <f>0</f>
        <v>0</v>
      </c>
      <c r="E57" s="264">
        <f>0</f>
        <v>0</v>
      </c>
      <c r="F57" s="264">
        <f>0</f>
        <v>0</v>
      </c>
      <c r="G57" s="264">
        <f>0</f>
        <v>0</v>
      </c>
      <c r="H57" s="220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224"/>
      <c r="U57" s="190">
        <f t="shared" si="5"/>
        <v>0</v>
      </c>
      <c r="V57" s="203">
        <f t="shared" si="6"/>
        <v>0</v>
      </c>
    </row>
    <row r="58" spans="1:22" x14ac:dyDescent="0.2">
      <c r="A58" s="17" t="s">
        <v>100</v>
      </c>
      <c r="B58" s="24" t="s">
        <v>101</v>
      </c>
      <c r="C58" s="161">
        <v>12000000</v>
      </c>
      <c r="D58" s="264">
        <f>0</f>
        <v>0</v>
      </c>
      <c r="E58" s="264">
        <f>0</f>
        <v>0</v>
      </c>
      <c r="F58" s="264">
        <f>0+10000000</f>
        <v>10000000</v>
      </c>
      <c r="G58" s="264">
        <f>0</f>
        <v>0</v>
      </c>
      <c r="H58" s="220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224"/>
      <c r="U58" s="190">
        <f t="shared" si="5"/>
        <v>0</v>
      </c>
      <c r="V58" s="203">
        <f t="shared" si="6"/>
        <v>0</v>
      </c>
    </row>
    <row r="59" spans="1:22" x14ac:dyDescent="0.2">
      <c r="A59" s="17" t="s">
        <v>102</v>
      </c>
      <c r="B59" s="24" t="s">
        <v>103</v>
      </c>
      <c r="C59" s="161">
        <v>25000000</v>
      </c>
      <c r="D59" s="264">
        <f>0</f>
        <v>0</v>
      </c>
      <c r="E59" s="264">
        <f>0</f>
        <v>0</v>
      </c>
      <c r="F59" s="264">
        <f>0+10000000</f>
        <v>10000000</v>
      </c>
      <c r="G59" s="264">
        <f>0</f>
        <v>0</v>
      </c>
      <c r="H59" s="220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224"/>
      <c r="U59" s="190">
        <f t="shared" si="5"/>
        <v>0</v>
      </c>
      <c r="V59" s="203">
        <f t="shared" si="6"/>
        <v>0</v>
      </c>
    </row>
    <row r="60" spans="1:22" x14ac:dyDescent="0.2">
      <c r="A60" s="17" t="s">
        <v>104</v>
      </c>
      <c r="B60" s="24" t="s">
        <v>105</v>
      </c>
      <c r="C60" s="161">
        <v>10000000</v>
      </c>
      <c r="D60" s="264">
        <f>0</f>
        <v>0</v>
      </c>
      <c r="E60" s="264">
        <f>0</f>
        <v>0</v>
      </c>
      <c r="F60" s="264">
        <f>0</f>
        <v>0</v>
      </c>
      <c r="G60" s="264">
        <f>0</f>
        <v>0</v>
      </c>
      <c r="H60" s="220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224"/>
      <c r="U60" s="190">
        <f t="shared" si="5"/>
        <v>0</v>
      </c>
      <c r="V60" s="203">
        <f t="shared" si="6"/>
        <v>0</v>
      </c>
    </row>
    <row r="61" spans="1:22" x14ac:dyDescent="0.2">
      <c r="A61" s="17" t="s">
        <v>106</v>
      </c>
      <c r="B61" s="24" t="s">
        <v>107</v>
      </c>
      <c r="C61" s="161">
        <v>100000</v>
      </c>
      <c r="D61" s="264">
        <f>0</f>
        <v>0</v>
      </c>
      <c r="E61" s="264">
        <f>0</f>
        <v>0</v>
      </c>
      <c r="F61" s="264">
        <f>0</f>
        <v>0</v>
      </c>
      <c r="G61" s="264">
        <f>0</f>
        <v>0</v>
      </c>
      <c r="H61" s="220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224"/>
      <c r="U61" s="190">
        <f t="shared" si="5"/>
        <v>0</v>
      </c>
      <c r="V61" s="203">
        <f t="shared" si="6"/>
        <v>0</v>
      </c>
    </row>
    <row r="62" spans="1:22" ht="13.5" thickBot="1" x14ac:dyDescent="0.25">
      <c r="A62" s="39" t="s">
        <v>108</v>
      </c>
      <c r="B62" s="40" t="s">
        <v>109</v>
      </c>
      <c r="C62" s="165">
        <v>220000000</v>
      </c>
      <c r="D62" s="265">
        <f>0</f>
        <v>0</v>
      </c>
      <c r="E62" s="265">
        <f>0</f>
        <v>0</v>
      </c>
      <c r="F62" s="265">
        <f>0+50000000</f>
        <v>50000000</v>
      </c>
      <c r="G62" s="265">
        <f>0</f>
        <v>0</v>
      </c>
      <c r="H62" s="225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226"/>
      <c r="U62" s="191">
        <f t="shared" si="5"/>
        <v>0</v>
      </c>
      <c r="V62" s="204">
        <f t="shared" si="6"/>
        <v>0</v>
      </c>
    </row>
    <row r="63" spans="1:22" x14ac:dyDescent="0.2">
      <c r="A63" s="36"/>
      <c r="B63" s="37" t="s">
        <v>110</v>
      </c>
      <c r="C63" s="163"/>
      <c r="D63" s="268"/>
      <c r="E63" s="268"/>
      <c r="F63" s="268"/>
      <c r="G63" s="268"/>
      <c r="H63" s="246"/>
      <c r="I63" s="143"/>
      <c r="J63" s="143"/>
      <c r="K63" s="143"/>
      <c r="L63" s="143"/>
      <c r="M63" s="143"/>
      <c r="N63" s="143"/>
      <c r="O63" s="239"/>
      <c r="P63" s="143"/>
      <c r="Q63" s="143"/>
      <c r="R63" s="143"/>
      <c r="S63" s="143"/>
      <c r="T63" s="240"/>
      <c r="U63" s="195"/>
      <c r="V63" s="207"/>
    </row>
    <row r="64" spans="1:22" x14ac:dyDescent="0.2">
      <c r="A64" s="17" t="s">
        <v>111</v>
      </c>
      <c r="B64" s="24" t="s">
        <v>112</v>
      </c>
      <c r="C64" s="161">
        <v>500000</v>
      </c>
      <c r="D64" s="264">
        <f>0</f>
        <v>0</v>
      </c>
      <c r="E64" s="264">
        <f>0</f>
        <v>0</v>
      </c>
      <c r="F64" s="264">
        <f>0</f>
        <v>0</v>
      </c>
      <c r="G64" s="264">
        <f>0</f>
        <v>0</v>
      </c>
      <c r="H64" s="220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224"/>
      <c r="U64" s="190">
        <f t="shared" si="5"/>
        <v>0</v>
      </c>
      <c r="V64" s="203">
        <f t="shared" si="6"/>
        <v>0</v>
      </c>
    </row>
    <row r="65" spans="1:22" x14ac:dyDescent="0.2">
      <c r="A65" s="17" t="s">
        <v>113</v>
      </c>
      <c r="B65" s="24" t="s">
        <v>114</v>
      </c>
      <c r="C65" s="161">
        <v>2000000</v>
      </c>
      <c r="D65" s="264">
        <f>0</f>
        <v>0</v>
      </c>
      <c r="E65" s="264">
        <f>0</f>
        <v>0</v>
      </c>
      <c r="F65" s="264">
        <f>0</f>
        <v>0</v>
      </c>
      <c r="G65" s="264">
        <f>0</f>
        <v>0</v>
      </c>
      <c r="H65" s="220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224"/>
      <c r="U65" s="190">
        <f t="shared" si="5"/>
        <v>0</v>
      </c>
      <c r="V65" s="203">
        <f t="shared" si="6"/>
        <v>0</v>
      </c>
    </row>
    <row r="66" spans="1:22" x14ac:dyDescent="0.2">
      <c r="A66" s="17" t="s">
        <v>115</v>
      </c>
      <c r="B66" s="24" t="s">
        <v>116</v>
      </c>
      <c r="C66" s="161">
        <v>10000000</v>
      </c>
      <c r="D66" s="264">
        <f>0</f>
        <v>0</v>
      </c>
      <c r="E66" s="264">
        <f>0</f>
        <v>0</v>
      </c>
      <c r="F66" s="264">
        <f>0+110000000</f>
        <v>110000000</v>
      </c>
      <c r="G66" s="264">
        <f>0</f>
        <v>0</v>
      </c>
      <c r="H66" s="220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224"/>
      <c r="U66" s="190">
        <f t="shared" si="5"/>
        <v>0</v>
      </c>
      <c r="V66" s="203">
        <f t="shared" si="6"/>
        <v>0</v>
      </c>
    </row>
    <row r="67" spans="1:22" x14ac:dyDescent="0.2">
      <c r="A67" s="58">
        <v>321230301</v>
      </c>
      <c r="B67" s="24" t="s">
        <v>117</v>
      </c>
      <c r="C67" s="161">
        <v>10000000</v>
      </c>
      <c r="D67" s="264">
        <f>0</f>
        <v>0</v>
      </c>
      <c r="E67" s="264">
        <f>0</f>
        <v>0</v>
      </c>
      <c r="F67" s="264">
        <f>0</f>
        <v>0</v>
      </c>
      <c r="G67" s="264">
        <f>0</f>
        <v>0</v>
      </c>
      <c r="H67" s="220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224"/>
      <c r="U67" s="190">
        <f t="shared" si="5"/>
        <v>0</v>
      </c>
      <c r="V67" s="203">
        <f t="shared" si="6"/>
        <v>0</v>
      </c>
    </row>
    <row r="68" spans="1:22" x14ac:dyDescent="0.2">
      <c r="A68" s="58">
        <v>321230302</v>
      </c>
      <c r="B68" s="24" t="s">
        <v>118</v>
      </c>
      <c r="C68" s="161">
        <v>15000000</v>
      </c>
      <c r="D68" s="264">
        <f>0</f>
        <v>0</v>
      </c>
      <c r="E68" s="264">
        <f>0</f>
        <v>0</v>
      </c>
      <c r="F68" s="264">
        <f>0</f>
        <v>0</v>
      </c>
      <c r="G68" s="264">
        <f>0</f>
        <v>0</v>
      </c>
      <c r="H68" s="220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224"/>
      <c r="U68" s="190">
        <f t="shared" si="5"/>
        <v>0</v>
      </c>
      <c r="V68" s="203">
        <f t="shared" si="6"/>
        <v>0</v>
      </c>
    </row>
    <row r="69" spans="1:22" x14ac:dyDescent="0.2">
      <c r="A69" s="58">
        <v>321230303</v>
      </c>
      <c r="B69" s="24" t="s">
        <v>119</v>
      </c>
      <c r="C69" s="161">
        <v>15000000</v>
      </c>
      <c r="D69" s="264">
        <f>0</f>
        <v>0</v>
      </c>
      <c r="E69" s="264">
        <f>0</f>
        <v>0</v>
      </c>
      <c r="F69" s="264">
        <f>0</f>
        <v>0</v>
      </c>
      <c r="G69" s="264">
        <f>0</f>
        <v>0</v>
      </c>
      <c r="H69" s="220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224"/>
      <c r="U69" s="190">
        <f t="shared" si="5"/>
        <v>0</v>
      </c>
      <c r="V69" s="203">
        <f t="shared" si="6"/>
        <v>0</v>
      </c>
    </row>
    <row r="70" spans="1:22" x14ac:dyDescent="0.2">
      <c r="A70" s="58">
        <v>321230304</v>
      </c>
      <c r="B70" s="24" t="s">
        <v>120</v>
      </c>
      <c r="C70" s="161">
        <v>25000000</v>
      </c>
      <c r="D70" s="264">
        <f>0</f>
        <v>0</v>
      </c>
      <c r="E70" s="264">
        <f>0</f>
        <v>0</v>
      </c>
      <c r="F70" s="264">
        <f>0</f>
        <v>0</v>
      </c>
      <c r="G70" s="264">
        <f>0</f>
        <v>0</v>
      </c>
      <c r="H70" s="220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224"/>
      <c r="U70" s="190">
        <f t="shared" si="5"/>
        <v>0</v>
      </c>
      <c r="V70" s="203">
        <f t="shared" si="6"/>
        <v>0</v>
      </c>
    </row>
    <row r="71" spans="1:22" ht="13.5" thickBot="1" x14ac:dyDescent="0.25">
      <c r="A71" s="59">
        <v>321230305</v>
      </c>
      <c r="B71" s="40" t="s">
        <v>121</v>
      </c>
      <c r="C71" s="165">
        <v>15000000</v>
      </c>
      <c r="D71" s="265">
        <f>0</f>
        <v>0</v>
      </c>
      <c r="E71" s="265">
        <f>0</f>
        <v>0</v>
      </c>
      <c r="F71" s="265">
        <f>0</f>
        <v>0</v>
      </c>
      <c r="G71" s="265">
        <f>0</f>
        <v>0</v>
      </c>
      <c r="H71" s="225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226"/>
      <c r="U71" s="191">
        <f t="shared" si="5"/>
        <v>0</v>
      </c>
      <c r="V71" s="204">
        <f t="shared" si="6"/>
        <v>0</v>
      </c>
    </row>
    <row r="72" spans="1:22" x14ac:dyDescent="0.2">
      <c r="A72" s="36"/>
      <c r="B72" s="37" t="s">
        <v>122</v>
      </c>
      <c r="C72" s="163"/>
      <c r="D72" s="268"/>
      <c r="E72" s="268"/>
      <c r="F72" s="268"/>
      <c r="G72" s="268"/>
      <c r="H72" s="246"/>
      <c r="I72" s="143"/>
      <c r="J72" s="143"/>
      <c r="K72" s="143"/>
      <c r="L72" s="143"/>
      <c r="M72" s="143"/>
      <c r="N72" s="143"/>
      <c r="O72" s="239"/>
      <c r="P72" s="143"/>
      <c r="Q72" s="143"/>
      <c r="R72" s="143"/>
      <c r="S72" s="143"/>
      <c r="T72" s="240"/>
      <c r="U72" s="195"/>
      <c r="V72" s="207"/>
    </row>
    <row r="73" spans="1:22" x14ac:dyDescent="0.2">
      <c r="A73" s="17" t="s">
        <v>123</v>
      </c>
      <c r="B73" s="24" t="s">
        <v>124</v>
      </c>
      <c r="C73" s="161">
        <v>1000000</v>
      </c>
      <c r="D73" s="264">
        <f>0</f>
        <v>0</v>
      </c>
      <c r="E73" s="264">
        <f>0</f>
        <v>0</v>
      </c>
      <c r="F73" s="264">
        <f>0</f>
        <v>0</v>
      </c>
      <c r="G73" s="264">
        <f>0</f>
        <v>0</v>
      </c>
      <c r="H73" s="220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224"/>
      <c r="U73" s="190">
        <f t="shared" si="5"/>
        <v>0</v>
      </c>
      <c r="V73" s="203">
        <f t="shared" si="6"/>
        <v>0</v>
      </c>
    </row>
    <row r="74" spans="1:22" x14ac:dyDescent="0.2">
      <c r="A74" s="17" t="s">
        <v>125</v>
      </c>
      <c r="B74" s="24" t="s">
        <v>126</v>
      </c>
      <c r="C74" s="161">
        <v>11000000</v>
      </c>
      <c r="D74" s="264">
        <f>0</f>
        <v>0</v>
      </c>
      <c r="E74" s="264">
        <f>0</f>
        <v>0</v>
      </c>
      <c r="F74" s="264">
        <f>0</f>
        <v>0</v>
      </c>
      <c r="G74" s="264">
        <f>0</f>
        <v>0</v>
      </c>
      <c r="H74" s="220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224"/>
      <c r="U74" s="190">
        <f t="shared" si="5"/>
        <v>0</v>
      </c>
      <c r="V74" s="203">
        <f t="shared" si="6"/>
        <v>0</v>
      </c>
    </row>
    <row r="75" spans="1:22" x14ac:dyDescent="0.2">
      <c r="A75" s="17" t="s">
        <v>127</v>
      </c>
      <c r="B75" s="24" t="s">
        <v>128</v>
      </c>
      <c r="C75" s="161">
        <v>15000000</v>
      </c>
      <c r="D75" s="264">
        <f>0</f>
        <v>0</v>
      </c>
      <c r="E75" s="264">
        <f>0</f>
        <v>0</v>
      </c>
      <c r="F75" s="264">
        <f>0</f>
        <v>0</v>
      </c>
      <c r="G75" s="264">
        <f>0</f>
        <v>0</v>
      </c>
      <c r="H75" s="220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224"/>
      <c r="U75" s="190">
        <f t="shared" si="5"/>
        <v>0</v>
      </c>
      <c r="V75" s="203">
        <f t="shared" si="6"/>
        <v>0</v>
      </c>
    </row>
    <row r="76" spans="1:22" x14ac:dyDescent="0.2">
      <c r="A76" s="17" t="s">
        <v>129</v>
      </c>
      <c r="B76" s="24" t="s">
        <v>130</v>
      </c>
      <c r="C76" s="161">
        <v>1500000</v>
      </c>
      <c r="D76" s="264">
        <f>0</f>
        <v>0</v>
      </c>
      <c r="E76" s="264">
        <f>0</f>
        <v>0</v>
      </c>
      <c r="F76" s="264">
        <f>0</f>
        <v>0</v>
      </c>
      <c r="G76" s="264">
        <f>0</f>
        <v>0</v>
      </c>
      <c r="H76" s="220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224"/>
      <c r="U76" s="190">
        <f t="shared" si="5"/>
        <v>0</v>
      </c>
      <c r="V76" s="203">
        <f t="shared" si="6"/>
        <v>0</v>
      </c>
    </row>
    <row r="77" spans="1:22" x14ac:dyDescent="0.2">
      <c r="A77" s="17" t="s">
        <v>131</v>
      </c>
      <c r="B77" s="24" t="s">
        <v>132</v>
      </c>
      <c r="C77" s="161">
        <v>1000000</v>
      </c>
      <c r="D77" s="264">
        <f>0</f>
        <v>0</v>
      </c>
      <c r="E77" s="264">
        <f>0</f>
        <v>0</v>
      </c>
      <c r="F77" s="264">
        <f>0</f>
        <v>0</v>
      </c>
      <c r="G77" s="264">
        <f>0</f>
        <v>0</v>
      </c>
      <c r="H77" s="220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224"/>
      <c r="U77" s="190">
        <f t="shared" si="5"/>
        <v>0</v>
      </c>
      <c r="V77" s="203">
        <f t="shared" si="6"/>
        <v>0</v>
      </c>
    </row>
    <row r="78" spans="1:22" x14ac:dyDescent="0.2">
      <c r="A78" s="17" t="s">
        <v>133</v>
      </c>
      <c r="B78" s="24" t="s">
        <v>134</v>
      </c>
      <c r="C78" s="161">
        <v>1000000</v>
      </c>
      <c r="D78" s="264">
        <f>0</f>
        <v>0</v>
      </c>
      <c r="E78" s="264">
        <f>0</f>
        <v>0</v>
      </c>
      <c r="F78" s="264">
        <f>0+10000000</f>
        <v>10000000</v>
      </c>
      <c r="G78" s="264">
        <f>0</f>
        <v>0</v>
      </c>
      <c r="H78" s="220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224"/>
      <c r="U78" s="190">
        <f t="shared" si="5"/>
        <v>0</v>
      </c>
      <c r="V78" s="203">
        <f t="shared" si="6"/>
        <v>0</v>
      </c>
    </row>
    <row r="79" spans="1:22" x14ac:dyDescent="0.2">
      <c r="A79" s="17" t="s">
        <v>135</v>
      </c>
      <c r="B79" s="24" t="s">
        <v>136</v>
      </c>
      <c r="C79" s="161">
        <v>2000000</v>
      </c>
      <c r="D79" s="264">
        <f>0</f>
        <v>0</v>
      </c>
      <c r="E79" s="264">
        <f>0</f>
        <v>0</v>
      </c>
      <c r="F79" s="264">
        <f>0</f>
        <v>0</v>
      </c>
      <c r="G79" s="264">
        <f>0</f>
        <v>0</v>
      </c>
      <c r="H79" s="220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224"/>
      <c r="U79" s="190">
        <f t="shared" si="5"/>
        <v>0</v>
      </c>
      <c r="V79" s="203">
        <f t="shared" si="6"/>
        <v>0</v>
      </c>
    </row>
    <row r="80" spans="1:22" ht="13.5" thickBot="1" x14ac:dyDescent="0.25">
      <c r="A80" s="60">
        <v>32603</v>
      </c>
      <c r="B80" s="26" t="s">
        <v>137</v>
      </c>
      <c r="C80" s="162">
        <v>2000000</v>
      </c>
      <c r="D80" s="269">
        <f>0</f>
        <v>0</v>
      </c>
      <c r="E80" s="264">
        <f>0</f>
        <v>0</v>
      </c>
      <c r="F80" s="269">
        <f>0</f>
        <v>0</v>
      </c>
      <c r="G80" s="269">
        <f>0</f>
        <v>0</v>
      </c>
      <c r="H80" s="248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224"/>
      <c r="U80" s="196">
        <f t="shared" si="5"/>
        <v>0</v>
      </c>
      <c r="V80" s="208">
        <f t="shared" si="6"/>
        <v>0</v>
      </c>
    </row>
    <row r="81" spans="1:22" ht="13.5" thickBot="1" x14ac:dyDescent="0.25">
      <c r="A81" s="214"/>
      <c r="B81" s="31" t="s">
        <v>138</v>
      </c>
      <c r="C81" s="284">
        <f>SUM(C52:C80)</f>
        <v>503488384</v>
      </c>
      <c r="D81" s="291">
        <f>SUM(D53:D80)</f>
        <v>0</v>
      </c>
      <c r="E81" s="291">
        <f>SUM(E53:E80)</f>
        <v>0</v>
      </c>
      <c r="F81" s="291">
        <f>SUM(F53:F80)</f>
        <v>387135895.53999996</v>
      </c>
      <c r="G81" s="291">
        <f>SUM(G53:G80)</f>
        <v>0</v>
      </c>
      <c r="H81" s="278"/>
      <c r="I81" s="148">
        <f>SUM(I53:I80)</f>
        <v>0</v>
      </c>
      <c r="J81" s="148">
        <f t="shared" ref="J81:V81" si="7">SUM(J53:J80)</f>
        <v>0</v>
      </c>
      <c r="K81" s="148">
        <f t="shared" si="7"/>
        <v>0</v>
      </c>
      <c r="L81" s="148">
        <f t="shared" si="7"/>
        <v>0</v>
      </c>
      <c r="M81" s="148">
        <f t="shared" si="7"/>
        <v>0</v>
      </c>
      <c r="N81" s="148">
        <f t="shared" si="7"/>
        <v>0</v>
      </c>
      <c r="O81" s="292">
        <f t="shared" si="7"/>
        <v>0</v>
      </c>
      <c r="P81" s="148">
        <f t="shared" si="7"/>
        <v>0</v>
      </c>
      <c r="Q81" s="148">
        <f t="shared" si="7"/>
        <v>0</v>
      </c>
      <c r="R81" s="148">
        <f t="shared" si="7"/>
        <v>0</v>
      </c>
      <c r="S81" s="148">
        <f t="shared" si="7"/>
        <v>0</v>
      </c>
      <c r="T81" s="293">
        <f t="shared" si="7"/>
        <v>0</v>
      </c>
      <c r="U81" s="287">
        <f t="shared" si="7"/>
        <v>0</v>
      </c>
      <c r="V81" s="158">
        <f t="shared" si="7"/>
        <v>0</v>
      </c>
    </row>
    <row r="82" spans="1:22" ht="23.25" customHeight="1" thickBot="1" x14ac:dyDescent="0.25">
      <c r="A82" s="311"/>
      <c r="B82" s="210" t="s">
        <v>139</v>
      </c>
      <c r="C82" s="154">
        <f>C50+C81</f>
        <v>5384073135</v>
      </c>
      <c r="D82" s="183">
        <f>D50+D81</f>
        <v>0</v>
      </c>
      <c r="E82" s="96">
        <f>E50+E81</f>
        <v>0</v>
      </c>
      <c r="F82" s="96">
        <f>F50+F81</f>
        <v>457135895.53999996</v>
      </c>
      <c r="G82" s="271">
        <f>G50+G81</f>
        <v>0</v>
      </c>
      <c r="H82" s="249"/>
      <c r="I82" s="250"/>
      <c r="J82" s="95"/>
      <c r="K82" s="95"/>
      <c r="L82" s="95"/>
      <c r="M82" s="95"/>
      <c r="N82" s="95"/>
      <c r="O82" s="251"/>
      <c r="P82" s="95"/>
      <c r="Q82" s="95"/>
      <c r="R82" s="95"/>
      <c r="S82" s="252"/>
      <c r="T82" s="192"/>
      <c r="U82" s="192">
        <f>U50+U81</f>
        <v>0</v>
      </c>
      <c r="V82" s="184">
        <f>V50+V81</f>
        <v>0</v>
      </c>
    </row>
    <row r="83" spans="1:22" x14ac:dyDescent="0.2">
      <c r="A83" s="312"/>
      <c r="B83" s="211" t="s">
        <v>140</v>
      </c>
      <c r="C83" s="181"/>
      <c r="D83" s="270">
        <f>0</f>
        <v>0</v>
      </c>
      <c r="E83" s="270">
        <f>0</f>
        <v>0</v>
      </c>
      <c r="F83" s="270">
        <f>0</f>
        <v>0</v>
      </c>
      <c r="G83" s="272">
        <f>0</f>
        <v>0</v>
      </c>
      <c r="H83" s="242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4"/>
      <c r="U83" s="198">
        <f>SUM(I83:T83)</f>
        <v>0</v>
      </c>
      <c r="V83" s="185">
        <v>0</v>
      </c>
    </row>
    <row r="84" spans="1:22" x14ac:dyDescent="0.2">
      <c r="A84" s="312"/>
      <c r="B84" s="212" t="s">
        <v>141</v>
      </c>
      <c r="C84" s="175"/>
      <c r="D84" s="264">
        <f>0</f>
        <v>0</v>
      </c>
      <c r="E84" s="264">
        <f>0</f>
        <v>0</v>
      </c>
      <c r="F84" s="264">
        <f>0</f>
        <v>0</v>
      </c>
      <c r="G84" s="273">
        <f>0</f>
        <v>0</v>
      </c>
      <c r="H84" s="220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255"/>
      <c r="U84" s="199">
        <f>SUM(I84:T84)</f>
        <v>0</v>
      </c>
      <c r="V84" s="186">
        <f>C84-U84</f>
        <v>0</v>
      </c>
    </row>
    <row r="85" spans="1:22" ht="13.5" thickBot="1" x14ac:dyDescent="0.25">
      <c r="A85" s="312"/>
      <c r="B85" s="213" t="s">
        <v>161</v>
      </c>
      <c r="C85" s="182"/>
      <c r="D85" s="265">
        <f>0</f>
        <v>0</v>
      </c>
      <c r="E85" s="265">
        <f>0</f>
        <v>0</v>
      </c>
      <c r="F85" s="265">
        <f>0</f>
        <v>0</v>
      </c>
      <c r="G85" s="274">
        <f>0</f>
        <v>0</v>
      </c>
      <c r="H85" s="225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7"/>
      <c r="U85" s="200">
        <f>SUM(I85:T85)</f>
        <v>0</v>
      </c>
      <c r="V85" s="187">
        <f>C85-U85</f>
        <v>0</v>
      </c>
    </row>
    <row r="86" spans="1:22" ht="13.5" thickBot="1" x14ac:dyDescent="0.25">
      <c r="A86" s="312"/>
      <c r="B86" s="214" t="s">
        <v>143</v>
      </c>
      <c r="C86" s="158">
        <f>C82+C83+C84-C85</f>
        <v>5384073135</v>
      </c>
      <c r="D86" s="158">
        <f>D82+D83+D84-D85</f>
        <v>0</v>
      </c>
      <c r="E86" s="158">
        <f>E82+E83+E84-E85</f>
        <v>0</v>
      </c>
      <c r="F86" s="158">
        <f>F82+F83+F84-F85</f>
        <v>457135895.53999996</v>
      </c>
      <c r="G86" s="158">
        <f>G82+G83+G84-G85</f>
        <v>0</v>
      </c>
      <c r="H86" s="278"/>
      <c r="I86" s="148">
        <f>I82+I83+I84-I85</f>
        <v>0</v>
      </c>
      <c r="J86" s="148">
        <f t="shared" ref="J86:T86" si="8">J82+J83+J84-J85</f>
        <v>0</v>
      </c>
      <c r="K86" s="148">
        <f t="shared" si="8"/>
        <v>0</v>
      </c>
      <c r="L86" s="148">
        <f t="shared" si="8"/>
        <v>0</v>
      </c>
      <c r="M86" s="148">
        <f t="shared" si="8"/>
        <v>0</v>
      </c>
      <c r="N86" s="148">
        <f t="shared" si="8"/>
        <v>0</v>
      </c>
      <c r="O86" s="148">
        <f t="shared" si="8"/>
        <v>0</v>
      </c>
      <c r="P86" s="148">
        <f t="shared" si="8"/>
        <v>0</v>
      </c>
      <c r="Q86" s="148">
        <f t="shared" si="8"/>
        <v>0</v>
      </c>
      <c r="R86" s="148">
        <f t="shared" si="8"/>
        <v>0</v>
      </c>
      <c r="S86" s="148">
        <f t="shared" si="8"/>
        <v>0</v>
      </c>
      <c r="T86" s="149">
        <f t="shared" si="8"/>
        <v>0</v>
      </c>
      <c r="U86" s="97"/>
      <c r="V86" s="97"/>
    </row>
    <row r="87" spans="1:22" ht="13.5" thickBot="1" x14ac:dyDescent="0.25">
      <c r="A87" s="313"/>
      <c r="B87" s="215" t="s">
        <v>144</v>
      </c>
      <c r="C87" s="154"/>
      <c r="D87" s="279"/>
      <c r="E87" s="279"/>
      <c r="F87" s="279"/>
      <c r="G87" s="279"/>
      <c r="H87" s="280"/>
      <c r="I87" s="151">
        <f t="shared" ref="I87:T87" si="9">I15-I86</f>
        <v>0</v>
      </c>
      <c r="J87" s="151">
        <f t="shared" si="9"/>
        <v>0</v>
      </c>
      <c r="K87" s="151">
        <f t="shared" si="9"/>
        <v>0</v>
      </c>
      <c r="L87" s="151">
        <f t="shared" si="9"/>
        <v>0</v>
      </c>
      <c r="M87" s="151">
        <f t="shared" si="9"/>
        <v>0</v>
      </c>
      <c r="N87" s="151">
        <f t="shared" si="9"/>
        <v>0</v>
      </c>
      <c r="O87" s="281">
        <f t="shared" si="9"/>
        <v>0</v>
      </c>
      <c r="P87" s="151">
        <f t="shared" si="9"/>
        <v>0</v>
      </c>
      <c r="Q87" s="151">
        <f t="shared" si="9"/>
        <v>0</v>
      </c>
      <c r="R87" s="151">
        <f t="shared" si="9"/>
        <v>0</v>
      </c>
      <c r="S87" s="282">
        <f t="shared" si="9"/>
        <v>0</v>
      </c>
      <c r="T87" s="283">
        <f t="shared" si="9"/>
        <v>0</v>
      </c>
      <c r="U87" s="97"/>
      <c r="V87" s="97"/>
    </row>
    <row r="88" spans="1:22" ht="13.5" thickBot="1" x14ac:dyDescent="0.25">
      <c r="A88" s="69" t="s">
        <v>145</v>
      </c>
      <c r="B88" s="69"/>
      <c r="C88" s="167"/>
      <c r="D88" s="27"/>
      <c r="E88" s="27"/>
      <c r="F88" s="27"/>
      <c r="G88" s="27"/>
      <c r="H88" s="98"/>
      <c r="I88" s="97"/>
      <c r="J88" s="97"/>
      <c r="K88" s="97"/>
      <c r="L88" s="97"/>
      <c r="M88" s="97"/>
      <c r="N88" s="97"/>
      <c r="O88" s="99"/>
      <c r="P88" s="97"/>
      <c r="Q88" s="97"/>
      <c r="R88" s="97"/>
      <c r="S88" s="97"/>
      <c r="T88" s="97"/>
      <c r="U88" s="97"/>
      <c r="V88" s="97"/>
    </row>
    <row r="89" spans="1:22" ht="13.5" thickBot="1" x14ac:dyDescent="0.25">
      <c r="B89" s="69"/>
      <c r="C89" s="168">
        <f>D86+E86+F86+G86+H86+I86</f>
        <v>457135895.53999996</v>
      </c>
      <c r="D89" s="27"/>
      <c r="E89" s="27"/>
      <c r="F89" s="27"/>
      <c r="G89" s="27"/>
      <c r="H89" s="98"/>
      <c r="I89" s="97"/>
      <c r="J89" s="97"/>
      <c r="K89" s="97"/>
      <c r="L89" s="97"/>
      <c r="M89" s="97"/>
      <c r="N89" s="97"/>
      <c r="O89" s="99"/>
      <c r="P89" s="97"/>
      <c r="Q89" s="97"/>
      <c r="R89" s="97"/>
      <c r="S89" s="97"/>
      <c r="T89" s="97"/>
      <c r="U89" s="97"/>
      <c r="V89" s="97"/>
    </row>
    <row r="90" spans="1:22" x14ac:dyDescent="0.2">
      <c r="C90" s="169"/>
      <c r="H90" s="100"/>
      <c r="O90" s="100"/>
      <c r="R90" s="1"/>
      <c r="S90" s="1"/>
      <c r="T90" s="1"/>
    </row>
    <row r="91" spans="1:22" x14ac:dyDescent="0.2">
      <c r="C91" s="167"/>
      <c r="D91" s="88"/>
      <c r="E91" s="88"/>
      <c r="F91" s="88"/>
      <c r="G91" s="88"/>
      <c r="H91" s="101"/>
      <c r="I91" s="102"/>
      <c r="J91" s="1"/>
      <c r="K91" s="1"/>
      <c r="L91" s="103"/>
      <c r="M91" s="104"/>
      <c r="O91" s="100"/>
      <c r="P91" s="105"/>
      <c r="Q91" s="106"/>
      <c r="R91" s="1"/>
      <c r="S91" s="107"/>
      <c r="T91" s="108"/>
    </row>
    <row r="92" spans="1:22" ht="18" x14ac:dyDescent="0.25">
      <c r="C92" s="167"/>
      <c r="D92" s="109"/>
      <c r="E92" s="88"/>
      <c r="F92" s="87"/>
      <c r="G92" s="87"/>
      <c r="H92" s="101"/>
      <c r="I92" s="102"/>
      <c r="J92" s="1"/>
      <c r="K92" s="1"/>
      <c r="L92" s="87"/>
      <c r="M92" s="87"/>
      <c r="N92" s="87"/>
      <c r="O92" s="100"/>
      <c r="P92" s="87"/>
      <c r="Q92" s="88"/>
      <c r="R92" s="1"/>
      <c r="S92" s="87"/>
      <c r="T92" s="88"/>
      <c r="U92" s="71"/>
    </row>
    <row r="93" spans="1:22" ht="18" x14ac:dyDescent="0.25">
      <c r="A93" s="110"/>
      <c r="B93" s="110"/>
      <c r="C93" s="110"/>
      <c r="D93" s="111"/>
      <c r="E93" s="110"/>
      <c r="F93" s="110"/>
      <c r="G93" s="110"/>
      <c r="H93" s="112"/>
      <c r="I93" s="113"/>
      <c r="J93" s="70"/>
      <c r="K93" s="70"/>
      <c r="L93" s="110" t="s">
        <v>146</v>
      </c>
      <c r="M93" s="110"/>
      <c r="N93" s="110"/>
      <c r="O93" s="46"/>
      <c r="P93" s="110" t="s">
        <v>156</v>
      </c>
      <c r="Q93" s="110"/>
      <c r="R93" s="46"/>
      <c r="S93" s="88" t="s">
        <v>158</v>
      </c>
      <c r="T93" s="88"/>
      <c r="U93" s="71"/>
      <c r="V93" s="46"/>
    </row>
    <row r="94" spans="1:22" x14ac:dyDescent="0.2">
      <c r="A94" s="87"/>
      <c r="B94" s="88"/>
      <c r="C94" s="87"/>
      <c r="D94" s="109"/>
      <c r="E94" s="88"/>
      <c r="F94" s="87"/>
      <c r="G94" s="87"/>
      <c r="H94" s="101"/>
      <c r="I94" s="102"/>
      <c r="J94" s="1"/>
      <c r="K94" s="1"/>
      <c r="N94" s="114"/>
      <c r="O94" s="115"/>
      <c r="P94" s="88"/>
      <c r="R94" s="87"/>
      <c r="S94" s="88"/>
      <c r="T94" s="1"/>
      <c r="U94" s="87"/>
      <c r="V94" s="88"/>
    </row>
    <row r="95" spans="1:22" x14ac:dyDescent="0.2">
      <c r="A95" s="87"/>
      <c r="B95" s="88"/>
      <c r="C95" s="87"/>
      <c r="D95" s="109"/>
      <c r="E95" s="88"/>
      <c r="F95" s="87"/>
      <c r="G95" s="87"/>
      <c r="H95" s="101"/>
      <c r="I95" s="102"/>
      <c r="J95" s="1"/>
      <c r="K95" s="1"/>
      <c r="N95" s="114"/>
      <c r="O95" s="115"/>
      <c r="P95" s="88"/>
      <c r="R95" s="87"/>
      <c r="S95" s="88"/>
      <c r="T95" s="1"/>
      <c r="U95" s="87"/>
      <c r="V95" s="88"/>
    </row>
    <row r="96" spans="1:22" ht="39.75" customHeight="1" x14ac:dyDescent="0.2">
      <c r="B96" s="116"/>
      <c r="C96" s="117"/>
      <c r="D96" s="117"/>
      <c r="E96" s="117"/>
      <c r="F96" s="117"/>
      <c r="G96" s="117"/>
      <c r="H96" s="118"/>
      <c r="I96" s="114"/>
      <c r="J96" s="350" t="s">
        <v>170</v>
      </c>
      <c r="K96" s="351"/>
      <c r="L96" s="351"/>
      <c r="M96" s="351"/>
      <c r="N96" s="351"/>
      <c r="O96" s="351"/>
      <c r="P96" s="351"/>
      <c r="Q96" s="351"/>
      <c r="R96" s="119"/>
      <c r="S96" s="114"/>
      <c r="T96" s="114"/>
      <c r="U96" s="88"/>
      <c r="V96" s="88"/>
    </row>
    <row r="97" spans="1:24" x14ac:dyDescent="0.2">
      <c r="A97" s="87"/>
      <c r="B97" s="88"/>
      <c r="C97" s="88"/>
      <c r="D97" s="88"/>
      <c r="E97" s="88"/>
      <c r="F97" s="88"/>
      <c r="G97" s="88"/>
      <c r="H97" s="101"/>
      <c r="I97" s="120"/>
      <c r="J97" s="88"/>
      <c r="K97" s="120"/>
      <c r="L97" s="309"/>
      <c r="M97" s="328"/>
      <c r="N97" s="328"/>
      <c r="O97" s="328"/>
      <c r="P97" s="328"/>
      <c r="Q97" s="328"/>
      <c r="R97" s="121"/>
      <c r="S97" s="88"/>
      <c r="T97" s="120"/>
      <c r="U97" s="120"/>
      <c r="V97" s="88"/>
      <c r="W97" s="2"/>
      <c r="X97" s="2"/>
    </row>
    <row r="98" spans="1:24" x14ac:dyDescent="0.2">
      <c r="A98" s="87"/>
      <c r="B98" s="88"/>
      <c r="C98" s="88"/>
      <c r="D98" s="109"/>
      <c r="E98" s="88"/>
      <c r="F98" s="88"/>
      <c r="G98" s="88"/>
      <c r="H98" s="101"/>
      <c r="I98" s="120"/>
      <c r="J98" s="120"/>
      <c r="K98" s="120"/>
      <c r="L98" s="309"/>
      <c r="M98" s="122"/>
      <c r="N98" s="328"/>
      <c r="O98" s="328"/>
      <c r="P98" s="328"/>
      <c r="Q98" s="120"/>
      <c r="R98" s="121"/>
      <c r="S98" s="122"/>
      <c r="T98" s="259"/>
      <c r="U98" s="120"/>
      <c r="V98" s="88"/>
      <c r="W98" s="2"/>
      <c r="X98" s="2"/>
    </row>
    <row r="99" spans="1:24" ht="15" x14ac:dyDescent="0.2">
      <c r="A99" s="87"/>
      <c r="B99" s="88"/>
      <c r="C99" s="88"/>
      <c r="D99" s="88"/>
      <c r="E99" s="88"/>
      <c r="F99" s="88"/>
      <c r="G99" s="88"/>
      <c r="H99" s="101"/>
      <c r="I99" s="120"/>
      <c r="J99" s="123"/>
      <c r="K99" s="88"/>
      <c r="L99" s="310"/>
      <c r="M99" s="120"/>
      <c r="N99" s="88"/>
      <c r="O99" s="101"/>
      <c r="P99" s="120"/>
      <c r="Q99" s="122"/>
      <c r="R99" s="124"/>
      <c r="S99" s="120"/>
      <c r="T99" s="259"/>
      <c r="U99" s="258"/>
      <c r="V99" s="88"/>
      <c r="W99" s="2"/>
      <c r="X99" s="2"/>
    </row>
    <row r="100" spans="1:24" x14ac:dyDescent="0.2">
      <c r="H100" s="100"/>
      <c r="I100" s="2"/>
      <c r="J100" s="2"/>
      <c r="K100" s="2"/>
      <c r="L100" s="2"/>
      <c r="M100" s="2"/>
      <c r="N100" s="2"/>
      <c r="O100" s="260"/>
      <c r="P100" s="2"/>
      <c r="Q100" s="259"/>
      <c r="R100" s="2"/>
      <c r="S100" s="2"/>
      <c r="T100" s="2"/>
      <c r="U100" s="2"/>
      <c r="V100" s="2"/>
      <c r="W100" s="2"/>
      <c r="X100" s="2"/>
    </row>
  </sheetData>
  <mergeCells count="29">
    <mergeCell ref="N98:P98"/>
    <mergeCell ref="M97:Q97"/>
    <mergeCell ref="U5:U6"/>
    <mergeCell ref="Q5:Q6"/>
    <mergeCell ref="B3:T3"/>
    <mergeCell ref="U3:V3"/>
    <mergeCell ref="I5:I6"/>
    <mergeCell ref="J5:J6"/>
    <mergeCell ref="K5:K6"/>
    <mergeCell ref="U1:V1"/>
    <mergeCell ref="U2:V2"/>
    <mergeCell ref="B4:T4"/>
    <mergeCell ref="B5:B6"/>
    <mergeCell ref="D5:D6"/>
    <mergeCell ref="E5:E6"/>
    <mergeCell ref="F5:F6"/>
    <mergeCell ref="R5:R6"/>
    <mergeCell ref="S5:S6"/>
    <mergeCell ref="T5:T6"/>
    <mergeCell ref="A82:A87"/>
    <mergeCell ref="J96:Q96"/>
    <mergeCell ref="A1:A4"/>
    <mergeCell ref="B1:T2"/>
    <mergeCell ref="L5:L6"/>
    <mergeCell ref="M5:M6"/>
    <mergeCell ref="N5:N6"/>
    <mergeCell ref="O5:O6"/>
    <mergeCell ref="G5:G6"/>
    <mergeCell ref="P5:P6"/>
  </mergeCells>
  <phoneticPr fontId="14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 PROYECTADO</vt:lpstr>
      <vt:lpstr>PAC EJECUTADO </vt:lpstr>
    </vt:vector>
  </TitlesOfParts>
  <Company>INSTITUCIONAL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GOBERNACION DE SANTANDER</dc:creator>
  <cp:lastModifiedBy>CONTRALORIA</cp:lastModifiedBy>
  <dcterms:created xsi:type="dcterms:W3CDTF">2010-11-30T20:36:24Z</dcterms:created>
  <dcterms:modified xsi:type="dcterms:W3CDTF">2022-02-14T21:22:26Z</dcterms:modified>
</cp:coreProperties>
</file>