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njamin2\Planeación estratégica\Riesgos\Caracterización 2021\Revisados B\"/>
    </mc:Choice>
  </mc:AlternateContent>
  <xr:revisionPtr revIDLastSave="0" documentId="8_{56645371-EE50-4CB8-975A-4421125D81C8}" xr6:coauthVersionLast="47" xr6:coauthVersionMax="47" xr10:uidLastSave="{00000000-0000-0000-0000-000000000000}"/>
  <bookViews>
    <workbookView xWindow="-120" yWindow="-120" windowWidth="20730" windowHeight="11760" firstSheet="1" activeTab="5" xr2:uid="{00000000-000D-0000-FFFF-FFFF00000000}"/>
  </bookViews>
  <sheets>
    <sheet name="Contexto Estratégico" sheetId="1" r:id="rId1"/>
    <sheet name="Identificación" sheetId="2" r:id="rId2"/>
    <sheet name="Analisis" sheetId="4" r:id="rId3"/>
    <sheet name="ProbImpacto" sheetId="9" r:id="rId4"/>
    <sheet name="Valoración Controles" sheetId="10" r:id="rId5"/>
    <sheet name="Riesgo residual" sheetId="11" r:id="rId6"/>
  </sheets>
  <definedNames>
    <definedName name="_xlnm.Print_Area" localSheetId="1">Identificación!$A$1:$E$6</definedName>
  </definedNames>
  <calcPr calcId="181029"/>
</workbook>
</file>

<file path=xl/calcChain.xml><?xml version="1.0" encoding="utf-8"?>
<calcChain xmlns="http://schemas.openxmlformats.org/spreadsheetml/2006/main">
  <c r="E8" i="11" l="1"/>
  <c r="E7" i="11"/>
  <c r="C8" i="11"/>
  <c r="C7" i="11"/>
  <c r="A17" i="11" l="1"/>
  <c r="A16" i="11"/>
  <c r="A15" i="11"/>
  <c r="A14" i="11"/>
  <c r="A13" i="11"/>
  <c r="A12" i="11"/>
  <c r="F8" i="11"/>
  <c r="A8" i="11"/>
  <c r="F7" i="11"/>
  <c r="A7" i="11"/>
  <c r="A3" i="11"/>
  <c r="A2" i="11"/>
  <c r="A10" i="10"/>
  <c r="A4" i="10"/>
  <c r="G14" i="10"/>
  <c r="G13" i="10"/>
  <c r="G12" i="10"/>
  <c r="G11" i="10"/>
  <c r="H10" i="10"/>
  <c r="G10" i="10"/>
  <c r="G15" i="10" s="1"/>
  <c r="G8" i="10"/>
  <c r="G7" i="10"/>
  <c r="G6" i="10"/>
  <c r="G5" i="10"/>
  <c r="G4" i="10"/>
  <c r="H2" i="10"/>
  <c r="H8" i="4"/>
  <c r="H7" i="4"/>
  <c r="D8" i="4"/>
  <c r="E8" i="4" s="1"/>
  <c r="H11" i="10" s="1"/>
  <c r="D7" i="4"/>
  <c r="E7" i="4" s="1"/>
  <c r="F8" i="4" l="1"/>
  <c r="H4" i="10"/>
  <c r="F7" i="4"/>
  <c r="G9" i="10"/>
  <c r="I8" i="4" l="1"/>
  <c r="I7" i="4"/>
  <c r="A8" i="4"/>
  <c r="A7" i="4"/>
  <c r="A2" i="2" l="1"/>
  <c r="A3" i="4" l="1"/>
  <c r="A2" i="4"/>
  <c r="A3" i="2"/>
  <c r="A12" i="4"/>
  <c r="A13" i="4"/>
  <c r="A14" i="4"/>
  <c r="A15" i="4"/>
  <c r="A16" i="4"/>
  <c r="A1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Nombre del proceso</t>
        </r>
      </text>
    </comment>
    <comment ref="A3" authorId="0" shapeId="0" xr:uid="{48BCD765-85DD-4C06-8BB5-9416D2B07426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Tomar objetivo de la caracterización del proceso</t>
        </r>
      </text>
    </comment>
    <comment ref="A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Condiciones externas que puedan generar eventos que originan oportunidades o afectan negativamente el cumplimiento de la misión y objetivos de la CGS y del proceso, (Oportunidades y Amenazas)</t>
        </r>
      </text>
    </comment>
    <comment ref="B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Medios, circunstancias, situaciones o agentes generadores del riesgo</t>
        </r>
      </text>
    </comment>
    <comment ref="C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Condiciones internas que puedan generar eventos que originan oportunidades o afectan negativamente el cumplimiento de la misión y objetivos de la CGS del proceso. (Debilidades, Fortalezas)</t>
        </r>
      </text>
    </comment>
    <comment ref="D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Medios, circunstancias, situaciones o agentes generadores del riesgo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</author>
  </authors>
  <commentList>
    <comment ref="A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Medios, circunstancias, situaciones o agentes generadores del riesgo</t>
        </r>
      </text>
    </comment>
    <comment ref="B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Efecto de la incertidumbre.
Posibilidad de que suceda algún evento que tendrá un impacto sobre los objetivos institucionales o del proceso. Se expresa en términos de probabilidad y consecuencias
</t>
        </r>
      </text>
    </comment>
    <comment ref="C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Características generales o las formas en que se
observa o manifiesta el riesgo identificado.</t>
        </r>
      </text>
    </comment>
    <comment ref="E4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Constituyen las consecuencias de la ocurrencia del riesgo sobre los
objetivos de la entidad; generalmente se dan sobre las personas o los bienes
materiales o inmateriales con incidencias importantes tales como daños físicos
y fallecimiento, sanciones, pérdidas económicas, de información, de bienes,
de imagen, de credibilidad y de confianza, interrupción del servicio y daño
ambiental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A Martinez L.</author>
  </authors>
  <commentList>
    <comment ref="J4" authorId="0" shapeId="0" xr:uid="{50225D89-01B7-4893-8389-5745DBDD2E60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Zona ubicación en el mapa de calor del riesgo inherente según la intersección del nivel de probabilidad e impacto.
SE DEBE ELEGIR</t>
        </r>
      </text>
    </comment>
    <comment ref="K4" authorId="0" shapeId="0" xr:uid="{B86EB3FB-10E8-4AB9-A300-3E7DD14EB1D7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Medidas de respuesta según la evaluación del riesgo.
SE DEBE ELEGIR</t>
        </r>
      </text>
    </comment>
    <comment ref="B6" authorId="0" shapeId="0" xr:uid="{D3EBBBC5-DD4E-4F35-8A13-83B509A92203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Frecuencia de Materialización histórica (en los últimos 5 años).
SE DEBE ELEGIR
1 no se presentó
2 Al menos una vez
3 Al menos una vez en los últimos 2 años
4 Al menos una vez en el último año
5 Más de una vez al año</t>
        </r>
      </text>
    </comment>
    <comment ref="C6" authorId="0" shapeId="0" xr:uid="{E5ECDFFE-41D3-4389-BA5C-1510944FE9D5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Fecuencia de ejecución de la actividad (las veces que se realiza la actividad que conlleva el riesgo al año).
SE DEBE ELEGIR
20% 2 veces por año
40% 3 a 24 veces por año
60% 24 a 500 veces por año
80% 500 a 5000 veces por año
100% más de 5000 veces por año</t>
        </r>
      </text>
    </comment>
    <comment ref="D6" authorId="0" shapeId="0" xr:uid="{220C4FF5-EA71-4FAB-8D23-BD684BABECC4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Valor de numérico de la "probabilidad". 
P = FMH + (FMH * FEA)</t>
        </r>
      </text>
    </comment>
    <comment ref="G6" authorId="0" shapeId="0" xr:uid="{982D5D6C-1A12-4200-8F02-8A7DE81756CF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20% Leve 
40% Menor 
60% Moderado 
80% Mayor 
100 % Catastrófico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A Martinez L.</author>
  </authors>
  <commentList>
    <comment ref="H2" authorId="0" shapeId="0" xr:uid="{68178698-3A61-427D-B604-490245C7B9EB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Valor porcentual de la probabilidad o impacto residual según aplique la valoración del control.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A Martinez L.</author>
  </authors>
  <commentList>
    <comment ref="G4" authorId="0" shapeId="0" xr:uid="{274F0D58-BE7A-4A99-99CE-56BCFBE171A1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Zona de ubicación del riesgo residual en el mapa de calor según los nuevos valores de probabilidad e imapcto.
SE DEBE SELECCIONAR</t>
        </r>
      </text>
    </comment>
    <comment ref="H4" authorId="0" shapeId="0" xr:uid="{445E5C58-7F72-4013-9B41-048984C165F3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Medidas de respuesta según la evaluación del riesgo residual.
SE DEBE ELEGIR</t>
        </r>
      </text>
    </comment>
    <comment ref="B6" authorId="0" shapeId="0" xr:uid="{CF9B140F-4906-4EDC-B52B-DBCDA0FBB46B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Nivel de pobabilidad residual, según la valoración del control si existe.
SE DEBE EDITAR A MANO</t>
        </r>
      </text>
    </comment>
    <comment ref="D6" authorId="0" shapeId="0" xr:uid="{7C8800DF-6820-4A03-A450-9A183285336D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Nivel de pobabilidad residual, según la valoración del control si existe.
SE DEBE EDITAR A MANO</t>
        </r>
      </text>
    </comment>
  </commentList>
</comments>
</file>

<file path=xl/sharedStrings.xml><?xml version="1.0" encoding="utf-8"?>
<sst xmlns="http://schemas.openxmlformats.org/spreadsheetml/2006/main" count="193" uniqueCount="147">
  <si>
    <t>CONTEXTO ESTRATÉGICO</t>
  </si>
  <si>
    <t>FACTORES EXTERNOS</t>
  </si>
  <si>
    <t>CAUSAS</t>
  </si>
  <si>
    <t>IDENTIFICACION DEL RIESGO</t>
  </si>
  <si>
    <t>CLASE</t>
  </si>
  <si>
    <t>FACTORES INTERNOS</t>
  </si>
  <si>
    <t>EFECTOS</t>
  </si>
  <si>
    <t>Operativo</t>
  </si>
  <si>
    <t>Estratégico</t>
  </si>
  <si>
    <t>Financiero</t>
  </si>
  <si>
    <t>De imangen</t>
  </si>
  <si>
    <t>De Tecnología</t>
  </si>
  <si>
    <t>De corrupción</t>
  </si>
  <si>
    <t>RIESGOS (Puede Sueceder que...)</t>
  </si>
  <si>
    <t>DESCRIPCIÓN (Cómo puede suceder)</t>
  </si>
  <si>
    <t>IMPACTO</t>
  </si>
  <si>
    <t>RIESGO</t>
  </si>
  <si>
    <t>CALIFICACIÓN</t>
  </si>
  <si>
    <t>PROBALIDAD</t>
  </si>
  <si>
    <t>EVALUACIÓN</t>
  </si>
  <si>
    <t>MEDIDA DE RESPUESTA</t>
  </si>
  <si>
    <t>TABLA DE PROBABILIDAD</t>
  </si>
  <si>
    <t>NIVEL</t>
  </si>
  <si>
    <t>DESCRIPTOR</t>
  </si>
  <si>
    <t>DESCRIPCIÓN</t>
  </si>
  <si>
    <t>Más de una vez al año.</t>
  </si>
  <si>
    <t>Nivel</t>
  </si>
  <si>
    <t>Descriptor</t>
  </si>
  <si>
    <t>TABLA DE IMPACTO</t>
  </si>
  <si>
    <t>Menor</t>
  </si>
  <si>
    <t>Moderado</t>
  </si>
  <si>
    <t>Mayor</t>
  </si>
  <si>
    <t>Catastrofico</t>
  </si>
  <si>
    <t>MATRIZ DE RIESGO INHERENTE</t>
  </si>
  <si>
    <t>PROBABILIDAD</t>
  </si>
  <si>
    <t>ANÁLISIS Y VALORACIÓN DE CONTROLES</t>
  </si>
  <si>
    <t>Descripción del Control</t>
  </si>
  <si>
    <t>Criterios para la Evaluación</t>
  </si>
  <si>
    <t xml:space="preserve">EVALUACIÓN </t>
  </si>
  <si>
    <t>Medida de Respuesta</t>
  </si>
  <si>
    <t>DESCRIPCIÓN DEL IMPACTO</t>
  </si>
  <si>
    <t>ANALISIS y EVALUACIÓN DE RIESGOS</t>
  </si>
  <si>
    <t>X</t>
  </si>
  <si>
    <r>
      <t xml:space="preserve">PROCESO: </t>
    </r>
    <r>
      <rPr>
        <sz val="11"/>
        <color theme="1"/>
        <rFont val="Arial"/>
        <family val="2"/>
      </rPr>
      <t>Jurisdiccion Coactiva</t>
    </r>
  </si>
  <si>
    <t>Afectación de la integridad de los funcionarios del área, perdida de recursos del Estado</t>
  </si>
  <si>
    <t>Manejo de procesos ejecutivos que implican la afectación del patrimonio y las inhabiliades de los ejecutados.</t>
  </si>
  <si>
    <t>Validaciones de parte de varios niveles jerarquicos de las decisiones de terminación anormal de los procesos de cobro coactivo (No pago)
Contol mediante radicación consecutiva en libro fisico y en el sistema de todos los títulos que llegan a cobro coativo</t>
  </si>
  <si>
    <t>Prob</t>
  </si>
  <si>
    <t>Orientación</t>
  </si>
  <si>
    <t>No vinculacion  de la compañía garante, no decreto de medidas cautelares y no aseguramiento de los bienes por parte de los sujetos de control.</t>
  </si>
  <si>
    <t>No vinculacion de la compañía garante como tercero civilmente responsable</t>
  </si>
  <si>
    <t>No vinculacion  de la compañía garante,  el no decreto de las medidas cautelares en el proceso de responsabilidad fiscal, y el no aseguramiento de los bienes por parte de los sujetos de control.</t>
  </si>
  <si>
    <t>Poder económico y Político de los funcionarios de los sujetos de control  de la Contraloría de Santander</t>
  </si>
  <si>
    <t>No vinculacion  de la compañía garante, no decreto de las medidas cautelares en el proceso de responsabilidad fiscal y el no aseguraminento de los bienes por parte de los sujetos de control.</t>
  </si>
  <si>
    <t>Puede suceder que el título ejecutivo sea remitido sin medidas cautelares y sin vinculacion de compañía garante, lo que dificulta la recuperacion de los dineros y el pago de sanciones en el proceso de cobro coactivo</t>
  </si>
  <si>
    <r>
      <t xml:space="preserve">OBJETIVO: </t>
    </r>
    <r>
      <rPr>
        <sz val="11"/>
        <rFont val="Arial"/>
        <family val="2"/>
      </rPr>
      <t>Obtener de los responsables fiscales, de los sancionados y demas deudores el respectivo pago o concertar con ellos el mayor número posible de acuerdos de pago. Evitar la configuracion de perdida de fuerza ejecutoria de los titulos ejecutivos y la prescripción de la acción ejecutiva.</t>
    </r>
  </si>
  <si>
    <t xml:space="preserve">Desconocimiento de los funcionarios de los sujetos de control de las obligaciones de adquirir polizas de aseguramiento y de manejo que protejan los bienes del Estado </t>
  </si>
  <si>
    <t>Dificultad que se presenta para hacer efectivas y obtener el pago de las deudas generadas en los procesos sancionatorios, de responsabilidad fiscal, disciplinarios y cuotas de auditaje, una vez llegue el titulo ejecutivo a jurisdiccion coactiva, lo que lleva a calificar la cartera como de dificil cobro.</t>
  </si>
  <si>
    <t>Que no se haga efectiva la recuperacion de cartera a favor del estado. Que los titulos ejecutivos lleguen sin posible cubrimiento de la deuda. Incremento de la cartera de dificil cobro.</t>
  </si>
  <si>
    <t>Manejo de procesos ejecutivos que implican la afectación del patrimonio y generan inhabiliades para los ejecutados</t>
  </si>
  <si>
    <t>Pueden presentarse sobornos o amenazas a los funcionarios del área de Cobro Coactivo</t>
  </si>
  <si>
    <t>Que los ejecutados obstaculicen el proceso mediante amenazas o sobornos</t>
  </si>
  <si>
    <t>En el momento de la apertura de los procesos la Sucontraloría Delegada para Responsabilidad Fiscal debera verificar que los hallazgos se alleguen con las polizas correspondientes y la denuncia de bienes, para asi decretar las medidas cautelares respectivas.</t>
  </si>
  <si>
    <t xml:space="preserve">Frecuencia de materialización </t>
  </si>
  <si>
    <t>Valor FMH</t>
  </si>
  <si>
    <t>No se ha presentado en los últimos 5 años.</t>
  </si>
  <si>
    <t>Al menos una vez en los últimos 5 años.</t>
  </si>
  <si>
    <t>Al menos una vez en los últimos 2 años.</t>
  </si>
  <si>
    <t>Al menos una vez en el último año.</t>
  </si>
  <si>
    <t>Frecuencia de ejecución de la actividad</t>
  </si>
  <si>
    <t>Valor FEA</t>
  </si>
  <si>
    <t>La actividad que conlleva el riesgo se ejecuta como máximos 2 veces por año</t>
  </si>
  <si>
    <t>La actividad que conlleva el riesgo se ejecuta de 3 a 24 veces por año</t>
  </si>
  <si>
    <t>La actividad que conlleva el riesgo se ejecuta de 24 a 500 veces por año</t>
  </si>
  <si>
    <t>La actividad que conlleva el riesgo se ejecuta de 500 a 5000 veces por año</t>
  </si>
  <si>
    <t>La actividad que conlleva el riesgo se ejecuta más de 5000 veces por año</t>
  </si>
  <si>
    <t>Frecuencia de materialización</t>
  </si>
  <si>
    <t xml:space="preserve">Muy Baja </t>
  </si>
  <si>
    <t xml:space="preserve">Baja </t>
  </si>
  <si>
    <t xml:space="preserve">Media </t>
  </si>
  <si>
    <t>Alta</t>
  </si>
  <si>
    <t>Muy Alta</t>
  </si>
  <si>
    <t>Impacto Cuantitativo</t>
  </si>
  <si>
    <t>Impacto Cualitativo</t>
  </si>
  <si>
    <t>Afectación Económica</t>
  </si>
  <si>
    <t xml:space="preserve">Afectación Reputacional </t>
  </si>
  <si>
    <t>Afectación a la gestión de la entidad</t>
  </si>
  <si>
    <t>Leve</t>
  </si>
  <si>
    <t>Afectación menor a 10 SMLMV.</t>
  </si>
  <si>
    <t>El riesgo afecta la imagen de algún área de la organización.</t>
  </si>
  <si>
    <t>No hay interrupción de las operaciones de la
entidad.
- No se generan sanciones económicas o administrativas.
- No se afecta la imagen institucional de forma
significativa.</t>
  </si>
  <si>
    <t>Entre 10 y 50 SMLMV</t>
  </si>
  <si>
    <t>El riesgo afecta la imagen de la entidad internamente, de conocimiento general nivel interno, de junta directiva y accionistas y/o de proveedores.</t>
  </si>
  <si>
    <t>Interrupción de las operaciones de la entidad
por algunas horas.
- Reclamaciones o quejas de los usuarios, que implican investigaciones internas disciplinarias.
- Imagen institucional afectada localmente por retrasos en la prestación del servicio a los usuarios o ciudadanos.</t>
  </si>
  <si>
    <t>Entre 50 y 100 SMLMV</t>
  </si>
  <si>
    <t>El riesgo afecta la imagen de la entidad con algunos usuarios de relevancia frente al logro de los objetivos.</t>
  </si>
  <si>
    <t>Interrupción de las operaciones de la entidad
por un (1) día.
- Reclamaciones o quejas de los usuarios que
podrían implicar una denuncia ante los entes
reguladores o una demanda de largo alcance
para la entidad.
- Inoportunidad en la información, ocasionando
retrasos en la atención a los usuarios.
- Reproceso de actividades y aumento de carga
operativa.
- Imagen institucional afectada en el orden nacional
o regional por retrasos en la prestación del servicio a los usuarios o ciudadanos.
- Investigaciones penales, fiscales o disciplinarias.</t>
  </si>
  <si>
    <t>Entre 100 y 500 SMLMV</t>
  </si>
  <si>
    <t>El riesgo afecta la imagen de la entidad con efecto publicitario sostenido a nivel de sector administrativo, nivel departamental o municipal.</t>
  </si>
  <si>
    <t>Interrupción de las operaciones de la entidad
por más de dos (2) días.
- Pérdida de información crítica que puede ser
recuperada de forma parcial o incompleta.
- Sanción por parte del ente de control u otro
ente regulador.
- Incumplimiento en las metas y objetivos institucionales afectando el cumplimiento en las metas de gobierno.
- Imagen institucional afectada en el orden nacional o regional por incumplimientos en la prestación del servicio a los usuarios o ciudadanos.</t>
  </si>
  <si>
    <t>Mayor a 500 SMLMV</t>
  </si>
  <si>
    <t>El riesgo afecta la imagen de la entidad a nivel nacional, con efecto publicitario sostenido a nivel país.</t>
  </si>
  <si>
    <t>Interrupción de las operaciones de la entidad por más de cinco (5) días.
- Intervención por parte de un ente de control u otro ente regulador.
- Pérdida de información crítica para la entidad que no se puede recuperar.
- Incumplimiento en las metas y objetivos
institucionales afectando de forma grave la ejecución presupuestal.
- Imagen institucional afectada en el orden
nacional o regional por actos o hechos de
corrupción comprobados.</t>
  </si>
  <si>
    <t>a. Asumir el riesgo</t>
  </si>
  <si>
    <t>b. Reducir el riesgo (mitigar o transferir).</t>
  </si>
  <si>
    <t>c. Reducir el riesgo (mitigar o transferir), evitar el riesgo.</t>
  </si>
  <si>
    <t>d. Reducir el riesgo (mitigar o transferir), evitar el riesgo.</t>
  </si>
  <si>
    <t>FMH</t>
  </si>
  <si>
    <t>FEA</t>
  </si>
  <si>
    <t>P</t>
  </si>
  <si>
    <t>Imp</t>
  </si>
  <si>
    <t>Tipo</t>
  </si>
  <si>
    <t xml:space="preserve">Detectivo </t>
  </si>
  <si>
    <t>Implementación</t>
  </si>
  <si>
    <t>Automático</t>
  </si>
  <si>
    <t>Documentación</t>
  </si>
  <si>
    <t>Documentado</t>
  </si>
  <si>
    <t xml:space="preserve">Frecuencia </t>
  </si>
  <si>
    <t>Continua</t>
  </si>
  <si>
    <t>Preventivo</t>
  </si>
  <si>
    <t>Con registro</t>
  </si>
  <si>
    <t>Evidencia</t>
  </si>
  <si>
    <t>Manual</t>
  </si>
  <si>
    <t>Sin documentar</t>
  </si>
  <si>
    <t>Aleatoria</t>
  </si>
  <si>
    <t>Sin registro</t>
  </si>
  <si>
    <t>Peso</t>
  </si>
  <si>
    <t>Correctivo</t>
  </si>
  <si>
    <r>
      <t xml:space="preserve">El nivel de probabilidad registra un valor entre </t>
    </r>
    <r>
      <rPr>
        <b/>
        <sz val="11"/>
        <color theme="1"/>
        <rFont val="Arial"/>
        <family val="2"/>
      </rPr>
      <t>1,2 y 2,4</t>
    </r>
    <r>
      <rPr>
        <sz val="11"/>
        <color theme="1"/>
        <rFont val="Arial"/>
        <family val="2"/>
      </rPr>
      <t xml:space="preserve"> </t>
    </r>
  </si>
  <si>
    <r>
      <t xml:space="preserve">El nivel de probabilidad registra un valor entre </t>
    </r>
    <r>
      <rPr>
        <b/>
        <sz val="11"/>
        <color theme="1"/>
        <rFont val="Arial"/>
        <family val="2"/>
      </rPr>
      <t>2,5 y 4</t>
    </r>
    <r>
      <rPr>
        <sz val="11"/>
        <color theme="1"/>
        <rFont val="Arial"/>
        <family val="2"/>
      </rPr>
      <t xml:space="preserve"> </t>
    </r>
  </si>
  <si>
    <r>
      <t xml:space="preserve">El nivel de probabilidad registra un valor entre </t>
    </r>
    <r>
      <rPr>
        <b/>
        <sz val="11"/>
        <color theme="1"/>
        <rFont val="Arial"/>
        <family val="2"/>
      </rPr>
      <t>4,1 y 5,6</t>
    </r>
    <r>
      <rPr>
        <sz val="11"/>
        <color theme="1"/>
        <rFont val="Arial"/>
        <family val="2"/>
      </rPr>
      <t xml:space="preserve"> </t>
    </r>
  </si>
  <si>
    <r>
      <t xml:space="preserve">El nivel de probabilidad registra un valor entre </t>
    </r>
    <r>
      <rPr>
        <b/>
        <sz val="11"/>
        <color theme="1"/>
        <rFont val="Arial"/>
        <family val="2"/>
      </rPr>
      <t>5,7 y 7,2</t>
    </r>
    <r>
      <rPr>
        <sz val="11"/>
        <color theme="1"/>
        <rFont val="Arial"/>
        <family val="2"/>
      </rPr>
      <t xml:space="preserve"> </t>
    </r>
  </si>
  <si>
    <r>
      <t xml:space="preserve">El nivel de probabilidad registra un valor entre </t>
    </r>
    <r>
      <rPr>
        <b/>
        <sz val="11"/>
        <color theme="1"/>
        <rFont val="Arial"/>
        <family val="2"/>
      </rPr>
      <t>7,3 y 10</t>
    </r>
    <r>
      <rPr>
        <sz val="11"/>
        <color theme="1"/>
        <rFont val="Arial"/>
        <family val="2"/>
      </rPr>
      <t xml:space="preserve"> </t>
    </r>
  </si>
  <si>
    <t>a. Zona de riesgo baja</t>
  </si>
  <si>
    <t>b. Zona de riesgo moderada</t>
  </si>
  <si>
    <t xml:space="preserve">c. Zona de riesgo Alta </t>
  </si>
  <si>
    <t>d. Zona de riesgo extrema</t>
  </si>
  <si>
    <t>Muy Alta
100%</t>
  </si>
  <si>
    <t>Alta 
80%</t>
  </si>
  <si>
    <t>Media 
60%</t>
  </si>
  <si>
    <t>Baja 
40%</t>
  </si>
  <si>
    <t>Muy Baja 
20%</t>
  </si>
  <si>
    <t>Leve
20%</t>
  </si>
  <si>
    <t>Menor 
40%</t>
  </si>
  <si>
    <t>Moderado 
60%</t>
  </si>
  <si>
    <t>Mayor 
80%</t>
  </si>
  <si>
    <t>Catastrófico 
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</si>
</sst>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8"/>
      <name val="Arial"/>
      <family val="2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6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/>
    <xf numFmtId="0" fontId="8" fillId="2" borderId="1" xfId="5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8" borderId="1" xfId="0" applyFont="1" applyFill="1" applyBorder="1"/>
    <xf numFmtId="0" fontId="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2" fillId="3" borderId="1" xfId="5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wrapText="1"/>
    </xf>
    <xf numFmtId="1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" fontId="14" fillId="0" borderId="1" xfId="0" applyNumberFormat="1" applyFont="1" applyFill="1" applyBorder="1" applyAlignment="1" applyProtection="1">
      <alignment horizontal="left" vertical="center" wrapText="1"/>
      <protection hidden="1"/>
    </xf>
    <xf numFmtId="1" fontId="16" fillId="0" borderId="1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19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9" fontId="19" fillId="0" borderId="0" xfId="0" applyNumberFormat="1" applyFont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/>
    </xf>
    <xf numFmtId="9" fontId="20" fillId="10" borderId="1" xfId="0" applyNumberFormat="1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0" fillId="12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0" fillId="13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9" fontId="3" fillId="0" borderId="1" xfId="1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3" fillId="14" borderId="1" xfId="0" applyFont="1" applyFill="1" applyBorder="1" applyAlignment="1">
      <alignment horizontal="left" vertical="center"/>
    </xf>
    <xf numFmtId="9" fontId="3" fillId="0" borderId="1" xfId="11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9" fontId="3" fillId="0" borderId="1" xfId="1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9" fontId="23" fillId="0" borderId="1" xfId="11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9" fontId="0" fillId="0" borderId="1" xfId="11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22" fillId="4" borderId="1" xfId="1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4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9" fontId="3" fillId="0" borderId="0" xfId="1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0" fontId="15" fillId="0" borderId="0" xfId="0" applyFont="1" applyFill="1" applyBorder="1" applyAlignment="1">
      <alignment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2" fillId="3" borderId="1" xfId="5" applyFont="1" applyFill="1" applyBorder="1" applyAlignment="1">
      <alignment horizontal="center" vertical="center" wrapText="1"/>
    </xf>
    <xf numFmtId="0" fontId="14" fillId="2" borderId="1" xfId="5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0" fillId="10" borderId="1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 textRotation="90" wrapText="1"/>
    </xf>
    <xf numFmtId="0" fontId="2" fillId="4" borderId="6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9" fontId="0" fillId="0" borderId="5" xfId="11" applyFont="1" applyBorder="1" applyAlignment="1">
      <alignment horizontal="center" vertical="center" wrapText="1"/>
    </xf>
    <xf numFmtId="9" fontId="0" fillId="0" borderId="8" xfId="11" applyFont="1" applyBorder="1" applyAlignment="1">
      <alignment horizontal="center" vertical="center" wrapText="1"/>
    </xf>
    <xf numFmtId="9" fontId="0" fillId="0" borderId="7" xfId="11" applyFont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</cellXfs>
  <cellStyles count="12">
    <cellStyle name="Hipervínculo 2" xfId="2" xr:uid="{00000000-0005-0000-0000-000000000000}"/>
    <cellStyle name="Hipervínculo 2 2" xfId="3" xr:uid="{00000000-0005-0000-0000-000001000000}"/>
    <cellStyle name="Millares 2" xfId="9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3 2" xfId="6" xr:uid="{00000000-0005-0000-0000-000006000000}"/>
    <cellStyle name="Normal 4" xfId="1" xr:uid="{00000000-0005-0000-0000-000007000000}"/>
    <cellStyle name="Porcentaje" xfId="11" builtinId="5"/>
    <cellStyle name="Porcentaje 2" xfId="10" xr:uid="{00000000-0005-0000-0000-000008000000}"/>
    <cellStyle name="Porcentual 2" xfId="7" xr:uid="{00000000-0005-0000-0000-000009000000}"/>
    <cellStyle name="Porcentual 3" xfId="8" xr:uid="{00000000-0005-0000-0000-00000A000000}"/>
  </cellStyles>
  <dxfs count="9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FFFF"/>
        </patternFill>
      </fill>
    </dxf>
    <dxf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99"/>
        </patternFill>
      </fill>
    </dxf>
    <dxf>
      <font>
        <color auto="1"/>
      </font>
      <fill>
        <patternFill>
          <bgColor rgb="FFFF0066"/>
        </patternFill>
      </fill>
    </dxf>
    <dxf>
      <fill>
        <patternFill>
          <bgColor rgb="FF00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0066"/>
        </patternFill>
      </fill>
    </dxf>
    <dxf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0000"/>
        </patternFill>
      </fill>
    </dxf>
    <dxf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FFFF"/>
        </patternFill>
      </fill>
    </dxf>
    <dxf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99"/>
        </patternFill>
      </fill>
    </dxf>
    <dxf>
      <font>
        <color auto="1"/>
      </font>
      <fill>
        <patternFill>
          <bgColor rgb="FFFF0066"/>
        </patternFill>
      </fill>
    </dxf>
    <dxf>
      <fill>
        <patternFill>
          <bgColor rgb="FF00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0066"/>
        </patternFill>
      </fill>
    </dxf>
    <dxf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0000"/>
        </patternFill>
      </fill>
    </dxf>
    <dxf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66"/>
      <color rgb="FFCC0066"/>
      <color rgb="FFCC0000"/>
      <color rgb="FF66FFFF"/>
      <color rgb="FFFF6699"/>
      <color rgb="FF00FFFF"/>
      <color rgb="FFFFFF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view="pageBreakPreview" zoomScaleNormal="100" zoomScaleSheetLayoutView="100" workbookViewId="0">
      <selection activeCell="A2" sqref="A2:D2"/>
    </sheetView>
  </sheetViews>
  <sheetFormatPr baseColWidth="10" defaultRowHeight="15" x14ac:dyDescent="0.25"/>
  <cols>
    <col min="1" max="1" width="40" customWidth="1"/>
    <col min="2" max="2" width="33.140625" customWidth="1"/>
    <col min="3" max="3" width="26.5703125" customWidth="1"/>
    <col min="4" max="4" width="39.7109375" customWidth="1"/>
  </cols>
  <sheetData>
    <row r="1" spans="1:4" ht="28.5" customHeight="1" x14ac:dyDescent="0.25">
      <c r="A1" s="102" t="s">
        <v>0</v>
      </c>
      <c r="B1" s="103"/>
      <c r="C1" s="103"/>
      <c r="D1" s="104"/>
    </row>
    <row r="2" spans="1:4" ht="28.5" customHeight="1" x14ac:dyDescent="0.25">
      <c r="A2" s="105" t="s">
        <v>43</v>
      </c>
      <c r="B2" s="106"/>
      <c r="C2" s="106"/>
      <c r="D2" s="106"/>
    </row>
    <row r="3" spans="1:4" ht="41.25" customHeight="1" x14ac:dyDescent="0.25">
      <c r="A3" s="107" t="s">
        <v>55</v>
      </c>
      <c r="B3" s="108"/>
      <c r="C3" s="108"/>
      <c r="D3" s="109"/>
    </row>
    <row r="4" spans="1:4" x14ac:dyDescent="0.25">
      <c r="A4" s="1" t="s">
        <v>1</v>
      </c>
      <c r="B4" s="2" t="s">
        <v>2</v>
      </c>
      <c r="C4" s="1" t="s">
        <v>5</v>
      </c>
      <c r="D4" s="2" t="s">
        <v>2</v>
      </c>
    </row>
    <row r="5" spans="1:4" ht="121.5" customHeight="1" x14ac:dyDescent="0.25">
      <c r="A5" s="30" t="s">
        <v>56</v>
      </c>
      <c r="B5" s="30" t="s">
        <v>49</v>
      </c>
      <c r="C5" s="30" t="s">
        <v>50</v>
      </c>
      <c r="D5" s="29" t="s">
        <v>51</v>
      </c>
    </row>
    <row r="6" spans="1:4" ht="84" customHeight="1" x14ac:dyDescent="0.25">
      <c r="A6" s="30" t="s">
        <v>52</v>
      </c>
      <c r="B6" s="30" t="s">
        <v>45</v>
      </c>
      <c r="C6" s="30"/>
      <c r="D6" s="29"/>
    </row>
    <row r="7" spans="1:4" hidden="1" x14ac:dyDescent="0.25">
      <c r="A7" s="19"/>
      <c r="B7" s="20"/>
      <c r="C7" s="19"/>
      <c r="D7" s="16"/>
    </row>
    <row r="8" spans="1:4" ht="29.25" hidden="1" customHeight="1" x14ac:dyDescent="0.25">
      <c r="A8" s="19"/>
      <c r="B8" s="19"/>
      <c r="C8" s="19"/>
      <c r="D8" s="19"/>
    </row>
    <row r="9" spans="1:4" ht="29.25" hidden="1" customHeight="1" x14ac:dyDescent="0.25">
      <c r="A9" s="12"/>
      <c r="B9" s="12"/>
      <c r="C9" s="12"/>
      <c r="D9" s="12"/>
    </row>
    <row r="10" spans="1:4" ht="29.25" hidden="1" customHeight="1" x14ac:dyDescent="0.25">
      <c r="A10" s="12"/>
      <c r="B10" s="12"/>
      <c r="C10" s="12"/>
      <c r="D10" s="12"/>
    </row>
  </sheetData>
  <mergeCells count="3">
    <mergeCell ref="A1:D1"/>
    <mergeCell ref="A2:D2"/>
    <mergeCell ref="A3:D3"/>
  </mergeCells>
  <printOptions horizontalCentered="1" verticalCentered="1"/>
  <pageMargins left="0.70866141732283472" right="0.70866141732283472" top="1.4566929133858268" bottom="0.74803149606299213" header="0.31496062992125984" footer="0.31496062992125984"/>
  <pageSetup paperSize="119" scale="87" orientation="landscape" horizontalDpi="4294967295" verticalDpi="4294967295" r:id="rId1"/>
  <headerFooter>
    <oddHeader>&amp;L&amp;G&amp;C&amp;14MAPA DE RIESGOS
INSTITUCIONAL, POR PROCESOS Y DE CORRUPCIÓN
2021&amp;R&amp;G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3"/>
  <sheetViews>
    <sheetView view="pageBreakPreview" zoomScale="85" zoomScaleNormal="100" zoomScaleSheetLayoutView="85" zoomScalePageLayoutView="85" workbookViewId="0">
      <selection activeCell="A2" sqref="A2:E2"/>
    </sheetView>
  </sheetViews>
  <sheetFormatPr baseColWidth="10" defaultRowHeight="15" x14ac:dyDescent="0.25"/>
  <cols>
    <col min="1" max="1" width="33.140625" customWidth="1"/>
    <col min="2" max="2" width="30.42578125" customWidth="1"/>
    <col min="3" max="3" width="39.140625" customWidth="1"/>
    <col min="4" max="4" width="13.140625" customWidth="1"/>
    <col min="5" max="5" width="21.28515625" customWidth="1"/>
    <col min="26" max="26" width="22.28515625" customWidth="1"/>
  </cols>
  <sheetData>
    <row r="1" spans="1:26" ht="22.5" customHeight="1" x14ac:dyDescent="0.25">
      <c r="A1" s="110" t="s">
        <v>3</v>
      </c>
      <c r="B1" s="110"/>
      <c r="C1" s="110"/>
      <c r="D1" s="110"/>
      <c r="E1" s="110"/>
    </row>
    <row r="2" spans="1:26" ht="32.25" customHeight="1" x14ac:dyDescent="0.25">
      <c r="A2" s="111" t="str">
        <f>+'Contexto Estratégico'!A2:D2</f>
        <v>PROCESO: Jurisdiccion Coactiva</v>
      </c>
      <c r="B2" s="111"/>
      <c r="C2" s="111"/>
      <c r="D2" s="111"/>
      <c r="E2" s="111"/>
    </row>
    <row r="3" spans="1:26" ht="47.25" customHeight="1" x14ac:dyDescent="0.25">
      <c r="A3" s="111" t="str">
        <f>+'Contexto Estratégico'!A3:D3</f>
        <v>OBJETIVO: Obtener de los responsables fiscales, de los sancionados y demas deudores el respectivo pago o concertar con ellos el mayor número posible de acuerdos de pago. Evitar la configuracion de perdida de fuerza ejecutoria de los titulos ejecutivos y la prescripción de la acción ejecutiva.</v>
      </c>
      <c r="B3" s="111"/>
      <c r="C3" s="111"/>
      <c r="D3" s="111"/>
      <c r="E3" s="111"/>
    </row>
    <row r="4" spans="1:26" ht="30" x14ac:dyDescent="0.25">
      <c r="A4" s="21" t="s">
        <v>2</v>
      </c>
      <c r="B4" s="21" t="s">
        <v>13</v>
      </c>
      <c r="C4" s="21" t="s">
        <v>14</v>
      </c>
      <c r="D4" s="21" t="s">
        <v>4</v>
      </c>
      <c r="E4" s="21" t="s">
        <v>6</v>
      </c>
      <c r="Z4" s="4" t="s">
        <v>8</v>
      </c>
    </row>
    <row r="5" spans="1:26" ht="171" customHeight="1" x14ac:dyDescent="0.25">
      <c r="A5" s="17" t="s">
        <v>53</v>
      </c>
      <c r="B5" s="24" t="s">
        <v>54</v>
      </c>
      <c r="C5" s="17" t="s">
        <v>57</v>
      </c>
      <c r="D5" s="17" t="s">
        <v>7</v>
      </c>
      <c r="E5" s="17" t="s">
        <v>58</v>
      </c>
      <c r="Z5" s="4" t="s">
        <v>10</v>
      </c>
    </row>
    <row r="6" spans="1:26" ht="84.75" customHeight="1" x14ac:dyDescent="0.25">
      <c r="A6" s="17" t="s">
        <v>59</v>
      </c>
      <c r="B6" s="25" t="s">
        <v>60</v>
      </c>
      <c r="C6" s="17" t="s">
        <v>61</v>
      </c>
      <c r="D6" s="17" t="s">
        <v>12</v>
      </c>
      <c r="E6" s="17" t="s">
        <v>44</v>
      </c>
      <c r="Z6" s="4" t="s">
        <v>9</v>
      </c>
    </row>
    <row r="7" spans="1:26" hidden="1" x14ac:dyDescent="0.25">
      <c r="A7" s="22"/>
      <c r="B7" s="26"/>
      <c r="C7" s="22"/>
      <c r="D7" s="17"/>
      <c r="E7" s="22"/>
      <c r="Z7" s="4" t="s">
        <v>11</v>
      </c>
    </row>
    <row r="8" spans="1:26" hidden="1" x14ac:dyDescent="0.25">
      <c r="A8" s="22"/>
      <c r="B8" s="26"/>
      <c r="C8" s="22"/>
      <c r="D8" s="17"/>
      <c r="E8" s="22"/>
      <c r="Z8" s="4" t="s">
        <v>12</v>
      </c>
    </row>
    <row r="9" spans="1:26" x14ac:dyDescent="0.25">
      <c r="A9" s="3"/>
      <c r="B9" s="3"/>
      <c r="C9" s="3"/>
      <c r="D9" s="3"/>
      <c r="E9" s="3"/>
    </row>
    <row r="10" spans="1:26" x14ac:dyDescent="0.25">
      <c r="A10" s="3"/>
      <c r="B10" s="3"/>
      <c r="C10" s="3"/>
      <c r="D10" s="3"/>
      <c r="E10" s="3"/>
    </row>
    <row r="11" spans="1:26" x14ac:dyDescent="0.25">
      <c r="A11" s="3"/>
      <c r="B11" s="3"/>
      <c r="C11" s="3"/>
      <c r="D11" s="3"/>
      <c r="E11" s="3"/>
    </row>
    <row r="12" spans="1:26" x14ac:dyDescent="0.25">
      <c r="A12" s="3"/>
      <c r="B12" s="3"/>
      <c r="C12" s="3"/>
      <c r="D12" s="3"/>
      <c r="E12" s="3"/>
    </row>
    <row r="13" spans="1:26" x14ac:dyDescent="0.25">
      <c r="A13" s="3"/>
      <c r="B13" s="3"/>
      <c r="C13" s="3"/>
      <c r="D13" s="3"/>
      <c r="E13" s="3"/>
    </row>
  </sheetData>
  <mergeCells count="3">
    <mergeCell ref="A1:E1"/>
    <mergeCell ref="A2:E2"/>
    <mergeCell ref="A3:E3"/>
  </mergeCells>
  <dataValidations disablePrompts="1" count="2">
    <dataValidation type="list" allowBlank="1" showInputMessage="1" showErrorMessage="1" prompt="Seleccione una opción" sqref="D6:D8" xr:uid="{00000000-0002-0000-0100-000000000000}">
      <formula1>$Z$5:$Z$8</formula1>
    </dataValidation>
    <dataValidation type="list" allowBlank="1" showInputMessage="1" showErrorMessage="1" prompt="Seleccione una opción" sqref="D5" xr:uid="{00000000-0002-0000-0100-000001000000}">
      <formula1>$Z$4:$Z$8</formula1>
    </dataValidation>
  </dataValidations>
  <printOptions horizontalCentered="1" verticalCentered="1"/>
  <pageMargins left="0.70866141732283472" right="0.70866141732283472" top="1.4566929133858268" bottom="0.74803149606299213" header="0.31496062992125984" footer="0.31496062992125984"/>
  <pageSetup paperSize="119" scale="89" orientation="landscape" r:id="rId1"/>
  <headerFooter>
    <oddHeader>&amp;L&amp;G&amp;C&amp;14MAPA DE RIESGOS
INSTITUCIONAL, POR PROCESOS Y DE CORRUPCIÓN
2021&amp;R&amp;G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7"/>
  <sheetViews>
    <sheetView view="pageBreakPreview" zoomScale="80" zoomScaleNormal="80" zoomScaleSheetLayoutView="80" workbookViewId="0">
      <selection activeCell="K8" sqref="K8"/>
    </sheetView>
  </sheetViews>
  <sheetFormatPr baseColWidth="10" defaultColWidth="11" defaultRowHeight="14.25" x14ac:dyDescent="0.2"/>
  <cols>
    <col min="1" max="1" width="29.85546875" style="5" customWidth="1"/>
    <col min="2" max="4" width="7.5703125" style="5" customWidth="1"/>
    <col min="5" max="5" width="6.28515625" style="5" bestFit="1" customWidth="1"/>
    <col min="6" max="6" width="12.28515625" style="5" bestFit="1" customWidth="1"/>
    <col min="7" max="7" width="8.42578125" style="5" customWidth="1"/>
    <col min="8" max="8" width="12.85546875" style="5" customWidth="1"/>
    <col min="9" max="9" width="29.85546875" style="5" customWidth="1"/>
    <col min="10" max="10" width="15.5703125" style="5" customWidth="1"/>
    <col min="11" max="11" width="26.5703125" style="5" customWidth="1"/>
    <col min="12" max="12" width="55.28515625" style="5" customWidth="1"/>
    <col min="13" max="16384" width="11" style="5"/>
  </cols>
  <sheetData>
    <row r="1" spans="1:12" ht="15" x14ac:dyDescent="0.25">
      <c r="A1" s="113" t="s">
        <v>41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2" x14ac:dyDescent="0.2">
      <c r="A2" s="114" t="str">
        <f>+'Contexto Estratégico'!A2:D2</f>
        <v>PROCESO: Jurisdiccion Coactiva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2" ht="46.5" customHeight="1" x14ac:dyDescent="0.2">
      <c r="A3" s="115" t="str">
        <f>+'Contexto Estratégico'!A3:D3</f>
        <v>OBJETIVO: Obtener de los responsables fiscales, de los sancionados y demas deudores el respectivo pago o concertar con ellos el mayor número posible de acuerdos de pago. Evitar la configuracion de perdida de fuerza ejecutoria de los titulos ejecutivos y la prescripción de la acción ejecutiva.</v>
      </c>
      <c r="B3" s="116"/>
      <c r="C3" s="116"/>
      <c r="D3" s="116"/>
      <c r="E3" s="116"/>
      <c r="F3" s="116"/>
      <c r="G3" s="116"/>
      <c r="H3" s="116"/>
      <c r="I3" s="116"/>
      <c r="J3" s="116"/>
      <c r="K3" s="117"/>
    </row>
    <row r="4" spans="1:12" ht="15" customHeight="1" x14ac:dyDescent="0.25">
      <c r="A4" s="118" t="s">
        <v>16</v>
      </c>
      <c r="B4" s="119" t="s">
        <v>17</v>
      </c>
      <c r="C4" s="120"/>
      <c r="D4" s="120"/>
      <c r="E4" s="120"/>
      <c r="F4" s="120"/>
      <c r="G4" s="120"/>
      <c r="H4" s="121"/>
      <c r="I4" s="118" t="s">
        <v>40</v>
      </c>
      <c r="J4" s="118" t="s">
        <v>19</v>
      </c>
      <c r="K4" s="118" t="s">
        <v>20</v>
      </c>
    </row>
    <row r="5" spans="1:12" ht="15" customHeight="1" x14ac:dyDescent="0.25">
      <c r="A5" s="118"/>
      <c r="B5" s="119" t="s">
        <v>18</v>
      </c>
      <c r="C5" s="120"/>
      <c r="D5" s="120"/>
      <c r="E5" s="120"/>
      <c r="F5" s="121"/>
      <c r="G5" s="112" t="s">
        <v>15</v>
      </c>
      <c r="H5" s="112"/>
      <c r="I5" s="118"/>
      <c r="J5" s="118"/>
      <c r="K5" s="118"/>
    </row>
    <row r="6" spans="1:12" ht="15" x14ac:dyDescent="0.25">
      <c r="A6" s="118"/>
      <c r="B6" s="32" t="s">
        <v>107</v>
      </c>
      <c r="C6" s="32" t="s">
        <v>108</v>
      </c>
      <c r="D6" s="32" t="s">
        <v>109</v>
      </c>
      <c r="E6" s="23" t="s">
        <v>26</v>
      </c>
      <c r="F6" s="23" t="s">
        <v>27</v>
      </c>
      <c r="G6" s="23" t="s">
        <v>26</v>
      </c>
      <c r="H6" s="23" t="s">
        <v>27</v>
      </c>
      <c r="I6" s="118"/>
      <c r="J6" s="118"/>
      <c r="K6" s="118"/>
    </row>
    <row r="7" spans="1:12" ht="141.75" customHeight="1" x14ac:dyDescent="0.2">
      <c r="A7" s="28" t="str">
        <f>+Identificación!B5</f>
        <v>Puede suceder que el título ejecutivo sea remitido sin medidas cautelares y sin vinculacion de compañía garante, lo que dificulta la recuperacion de los dineros y el pago de sanciones en el proceso de cobro coactivo</v>
      </c>
      <c r="B7" s="35">
        <v>2</v>
      </c>
      <c r="C7" s="62">
        <v>0.4</v>
      </c>
      <c r="D7" s="63">
        <f>B7+(B7*C7)</f>
        <v>2.8</v>
      </c>
      <c r="E7" s="64">
        <f>IF(D7&lt;=ProbImpacto!$D$21,ProbImpacto!$A$29,IF(D7&lt;=ProbImpacto!$H$21,ProbImpacto!$A$30,IF(D7&lt;=ProbImpacto!$E$23,ProbImpacto!$A$31,IF(D7&lt;=ProbImpacto!$G$23,ProbImpacto!$A$32,ProbImpacto!$A$33))))</f>
        <v>0.4</v>
      </c>
      <c r="F7" s="17" t="str">
        <f>IF(E7=20%,ProbImpacto!$B$29,IF(E7=40%,ProbImpacto!$B$30,IF(E7=60%,ProbImpacto!$B$31,IF(E7=80%,ProbImpacto!$B$32,ProbImpacto!$B$33))))</f>
        <v xml:space="preserve">Baja </v>
      </c>
      <c r="G7" s="64">
        <v>0.8</v>
      </c>
      <c r="H7" s="17" t="str">
        <f>IF(G7=20%,ProbImpacto!$B$39,IF(G7=40%,ProbImpacto!$B$40,IF(G7=60%,ProbImpacto!$B$41,IF(G7=80%,ProbImpacto!$B$42,ProbImpacto!$B$43))))</f>
        <v>Mayor</v>
      </c>
      <c r="I7" s="17" t="str">
        <f>+Identificación!E5</f>
        <v>Que no se haga efectiva la recuperacion de cartera a favor del estado. Que los titulos ejecutivos lleguen sin posible cubrimiento de la deuda. Incremento de la cartera de dificil cobro.</v>
      </c>
      <c r="J7" s="17" t="s">
        <v>135</v>
      </c>
      <c r="K7" s="17" t="s">
        <v>105</v>
      </c>
      <c r="L7" s="18"/>
    </row>
    <row r="8" spans="1:12" ht="93.75" customHeight="1" x14ac:dyDescent="0.2">
      <c r="A8" s="28" t="str">
        <f>+Identificación!B6</f>
        <v>Pueden presentarse sobornos o amenazas a los funcionarios del área de Cobro Coactivo</v>
      </c>
      <c r="B8" s="35">
        <v>1</v>
      </c>
      <c r="C8" s="62">
        <v>0.6</v>
      </c>
      <c r="D8" s="63">
        <f>B8+(B8*C8)</f>
        <v>1.6</v>
      </c>
      <c r="E8" s="64">
        <f>IF(D8&lt;=ProbImpacto!$D$21,ProbImpacto!$A$29,IF(D8&lt;=ProbImpacto!$H$21,ProbImpacto!$A$30,IF(D8&lt;=ProbImpacto!$E$23,ProbImpacto!$A$31,IF(D8&lt;=ProbImpacto!$G$23,ProbImpacto!$A$32,ProbImpacto!$A$33))))</f>
        <v>0.2</v>
      </c>
      <c r="F8" s="33" t="str">
        <f>IF(E8=20%,ProbImpacto!$B$29,IF(E8=40%,ProbImpacto!$B$30,IF(E8=60%,ProbImpacto!$B$31,IF(E8=80%,ProbImpacto!$B$32,ProbImpacto!$B$33))))</f>
        <v xml:space="preserve">Muy Baja </v>
      </c>
      <c r="G8" s="64">
        <v>1</v>
      </c>
      <c r="H8" s="33" t="str">
        <f>IF(G8=20%,ProbImpacto!$B$39,IF(G8=40%,ProbImpacto!$B$40,IF(G8=60%,ProbImpacto!$B$41,IF(G8=80%,ProbImpacto!$B$42,ProbImpacto!$B$43))))</f>
        <v>Catastrofico</v>
      </c>
      <c r="I8" s="17" t="str">
        <f>+Identificación!E6</f>
        <v>Afectación de la integridad de los funcionarios del área, perdida de recursos del Estado</v>
      </c>
      <c r="J8" s="17" t="s">
        <v>136</v>
      </c>
      <c r="K8" s="33" t="s">
        <v>106</v>
      </c>
    </row>
    <row r="9" spans="1:12" hidden="1" x14ac:dyDescent="0.2">
      <c r="A9" s="17"/>
      <c r="B9" s="33"/>
      <c r="C9" s="33"/>
      <c r="D9" s="33"/>
      <c r="E9" s="27"/>
      <c r="F9" s="17"/>
      <c r="G9" s="27"/>
      <c r="H9" s="17"/>
      <c r="I9" s="22"/>
      <c r="J9" s="17"/>
      <c r="K9" s="17"/>
    </row>
    <row r="10" spans="1:12" hidden="1" x14ac:dyDescent="0.2">
      <c r="A10" s="28"/>
      <c r="B10" s="35"/>
      <c r="C10" s="35"/>
      <c r="D10" s="35"/>
      <c r="E10" s="27"/>
      <c r="F10" s="17"/>
      <c r="G10" s="27"/>
      <c r="H10" s="17"/>
      <c r="I10" s="22"/>
      <c r="J10" s="17"/>
      <c r="K10" s="17"/>
    </row>
    <row r="11" spans="1:12" hidden="1" x14ac:dyDescent="0.2">
      <c r="A11" s="17"/>
      <c r="B11" s="33"/>
      <c r="C11" s="33"/>
      <c r="D11" s="33"/>
      <c r="E11" s="27"/>
      <c r="F11" s="17"/>
      <c r="G11" s="27"/>
      <c r="H11" s="17"/>
      <c r="I11" s="17"/>
      <c r="J11" s="17"/>
      <c r="K11" s="17"/>
    </row>
    <row r="12" spans="1:12" hidden="1" x14ac:dyDescent="0.2">
      <c r="A12" s="17">
        <f>+Identificación!B8</f>
        <v>0</v>
      </c>
      <c r="B12" s="33"/>
      <c r="C12" s="33"/>
      <c r="D12" s="33"/>
      <c r="E12" s="17"/>
      <c r="F12" s="17"/>
      <c r="G12" s="17"/>
      <c r="H12" s="17"/>
      <c r="I12" s="17"/>
      <c r="J12" s="17"/>
      <c r="K12" s="17"/>
    </row>
    <row r="13" spans="1:12" hidden="1" x14ac:dyDescent="0.2">
      <c r="A13" s="17">
        <f>+Identificación!B9</f>
        <v>0</v>
      </c>
      <c r="B13" s="33"/>
      <c r="C13" s="33"/>
      <c r="D13" s="33"/>
      <c r="E13" s="17"/>
      <c r="F13" s="17"/>
      <c r="G13" s="17"/>
      <c r="H13" s="17"/>
      <c r="I13" s="17"/>
      <c r="J13" s="17"/>
      <c r="K13" s="17"/>
    </row>
    <row r="14" spans="1:12" hidden="1" x14ac:dyDescent="0.2">
      <c r="A14" s="17">
        <f>+Identificación!B10</f>
        <v>0</v>
      </c>
      <c r="B14" s="33"/>
      <c r="C14" s="33"/>
      <c r="D14" s="33"/>
      <c r="E14" s="17"/>
      <c r="F14" s="17"/>
      <c r="G14" s="17"/>
      <c r="H14" s="17"/>
      <c r="I14" s="17"/>
      <c r="J14" s="17"/>
      <c r="K14" s="17"/>
    </row>
    <row r="15" spans="1:12" hidden="1" x14ac:dyDescent="0.2">
      <c r="A15" s="17">
        <f>+Identificación!B11</f>
        <v>0</v>
      </c>
      <c r="B15" s="33"/>
      <c r="C15" s="33"/>
      <c r="D15" s="33"/>
      <c r="E15" s="17"/>
      <c r="F15" s="17"/>
      <c r="G15" s="17"/>
      <c r="H15" s="17"/>
      <c r="I15" s="17"/>
      <c r="J15" s="17"/>
      <c r="K15" s="17"/>
    </row>
    <row r="16" spans="1:12" hidden="1" x14ac:dyDescent="0.2">
      <c r="A16" s="17">
        <f>+Identificación!B12</f>
        <v>0</v>
      </c>
      <c r="B16" s="33"/>
      <c r="C16" s="33"/>
      <c r="D16" s="33"/>
      <c r="E16" s="17"/>
      <c r="F16" s="17"/>
      <c r="G16" s="17"/>
      <c r="H16" s="17"/>
      <c r="I16" s="17"/>
      <c r="J16" s="17"/>
      <c r="K16" s="17"/>
    </row>
    <row r="17" spans="1:11" hidden="1" x14ac:dyDescent="0.2">
      <c r="A17" s="17">
        <f>+Identificación!B13</f>
        <v>0</v>
      </c>
      <c r="B17" s="33"/>
      <c r="C17" s="33"/>
      <c r="D17" s="33"/>
      <c r="E17" s="17"/>
      <c r="F17" s="17"/>
      <c r="G17" s="17"/>
      <c r="H17" s="17"/>
      <c r="I17" s="17"/>
      <c r="J17" s="17"/>
      <c r="K17" s="17"/>
    </row>
  </sheetData>
  <mergeCells count="10">
    <mergeCell ref="G5:H5"/>
    <mergeCell ref="A1:K1"/>
    <mergeCell ref="A2:K2"/>
    <mergeCell ref="A3:K3"/>
    <mergeCell ref="A4:A6"/>
    <mergeCell ref="I4:I6"/>
    <mergeCell ref="J4:J6"/>
    <mergeCell ref="K4:K6"/>
    <mergeCell ref="B4:H4"/>
    <mergeCell ref="B5:F5"/>
  </mergeCells>
  <conditionalFormatting sqref="H9:H17">
    <cfRule type="containsText" dxfId="95" priority="54" operator="containsText" text="Catastrofico">
      <formula>NOT(ISERROR(SEARCH("Catastrofico",H9)))</formula>
    </cfRule>
    <cfRule type="containsText" dxfId="94" priority="55" operator="containsText" text="Mayor">
      <formula>NOT(ISERROR(SEARCH("Mayor",H9)))</formula>
    </cfRule>
    <cfRule type="containsText" dxfId="93" priority="56" operator="containsText" text="Moderado">
      <formula>NOT(ISERROR(SEARCH("Moderado",H9)))</formula>
    </cfRule>
    <cfRule type="containsText" dxfId="92" priority="57" operator="containsText" text="Menor">
      <formula>NOT(ISERROR(SEARCH("Menor",H9)))</formula>
    </cfRule>
    <cfRule type="containsText" dxfId="91" priority="58" operator="containsText" text="Menor">
      <formula>NOT(ISERROR(SEARCH("Menor",H9)))</formula>
    </cfRule>
    <cfRule type="containsText" dxfId="90" priority="59" operator="containsText" text="Menor">
      <formula>NOT(ISERROR(SEARCH("Menor",H9)))</formula>
    </cfRule>
    <cfRule type="containsText" dxfId="89" priority="60" operator="containsText" text="Insignificante">
      <formula>NOT(ISERROR(SEARCH("Insignificante",H9)))</formula>
    </cfRule>
  </conditionalFormatting>
  <conditionalFormatting sqref="G9:G17">
    <cfRule type="containsText" dxfId="88" priority="48" operator="containsText" text="5">
      <formula>NOT(ISERROR(SEARCH("5",G9)))</formula>
    </cfRule>
    <cfRule type="containsText" dxfId="87" priority="49" operator="containsText" text="4">
      <formula>NOT(ISERROR(SEARCH("4",G9)))</formula>
    </cfRule>
    <cfRule type="containsText" dxfId="86" priority="50" operator="containsText" text="4">
      <formula>NOT(ISERROR(SEARCH("4",G9)))</formula>
    </cfRule>
    <cfRule type="containsText" dxfId="85" priority="51" operator="containsText" text="3">
      <formula>NOT(ISERROR(SEARCH("3",G9)))</formula>
    </cfRule>
    <cfRule type="containsText" dxfId="84" priority="52" operator="containsText" text="2">
      <formula>NOT(ISERROR(SEARCH("2",G9)))</formula>
    </cfRule>
    <cfRule type="containsText" dxfId="83" priority="53" operator="containsText" text="1">
      <formula>NOT(ISERROR(SEARCH("1",G9)))</formula>
    </cfRule>
  </conditionalFormatting>
  <conditionalFormatting sqref="F13:F17">
    <cfRule type="containsText" dxfId="82" priority="40" operator="containsText" text="Improbable">
      <formula>NOT(ISERROR(SEARCH("Improbable",F13)))</formula>
    </cfRule>
    <cfRule type="containsText" dxfId="81" priority="41" operator="containsText" text="Casi seguro">
      <formula>NOT(ISERROR(SEARCH("Casi seguro",F13)))</formula>
    </cfRule>
    <cfRule type="containsText" dxfId="80" priority="42" operator="containsText" text="Probable">
      <formula>NOT(ISERROR(SEARCH("Probable",F13)))</formula>
    </cfRule>
    <cfRule type="containsText" dxfId="79" priority="43" operator="containsText" text="Probable">
      <formula>NOT(ISERROR(SEARCH("Probable",F13)))</formula>
    </cfRule>
    <cfRule type="containsText" dxfId="78" priority="44" operator="containsText" text="Posible">
      <formula>NOT(ISERROR(SEARCH("Posible",F13)))</formula>
    </cfRule>
    <cfRule type="containsText" dxfId="77" priority="45" operator="containsText" text="Improbable">
      <formula>NOT(ISERROR(SEARCH("Improbable",F13)))</formula>
    </cfRule>
    <cfRule type="containsText" dxfId="76" priority="46" operator="containsText" text="Raro">
      <formula>NOT(ISERROR(SEARCH("Raro",F13)))</formula>
    </cfRule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{181BC4AF-D858-421E-8FAC-06042293514B}</x14:id>
        </ext>
      </extLst>
    </cfRule>
  </conditionalFormatting>
  <conditionalFormatting sqref="E9:E17">
    <cfRule type="containsText" dxfId="75" priority="33" operator="containsText" text="4">
      <formula>NOT(ISERROR(SEARCH("4",E9)))</formula>
    </cfRule>
    <cfRule type="containsText" dxfId="74" priority="34" operator="containsText" text="4">
      <formula>NOT(ISERROR(SEARCH("4",E9)))</formula>
    </cfRule>
    <cfRule type="containsText" dxfId="73" priority="35" operator="containsText" text="5">
      <formula>NOT(ISERROR(SEARCH("5",E9)))</formula>
    </cfRule>
    <cfRule type="containsText" dxfId="72" priority="36" operator="containsText" text="4">
      <formula>NOT(ISERROR(SEARCH("4",E9)))</formula>
    </cfRule>
    <cfRule type="containsText" dxfId="71" priority="37" operator="containsText" text="3">
      <formula>NOT(ISERROR(SEARCH("3",E9)))</formula>
    </cfRule>
    <cfRule type="containsText" dxfId="70" priority="38" operator="containsText" text="2">
      <formula>NOT(ISERROR(SEARCH("2",E9)))</formula>
    </cfRule>
    <cfRule type="containsText" dxfId="69" priority="39" operator="containsText" text="1">
      <formula>NOT(ISERROR(SEARCH("1",E9)))</formula>
    </cfRule>
  </conditionalFormatting>
  <conditionalFormatting sqref="J9:J17">
    <cfRule type="containsText" dxfId="68" priority="29" operator="containsText" text="extrema">
      <formula>NOT(ISERROR(SEARCH("extrema",J9)))</formula>
    </cfRule>
    <cfRule type="containsText" dxfId="67" priority="30" operator="containsText" text="Alta">
      <formula>NOT(ISERROR(SEARCH("Alta",J9)))</formula>
    </cfRule>
    <cfRule type="containsText" dxfId="66" priority="31" operator="containsText" text="moderada">
      <formula>NOT(ISERROR(SEARCH("moderada",J9)))</formula>
    </cfRule>
    <cfRule type="containsText" dxfId="65" priority="32" operator="containsText" text="Zona de riesgo baja">
      <formula>NOT(ISERROR(SEARCH("Zona de riesgo baja",J9)))</formula>
    </cfRule>
  </conditionalFormatting>
  <conditionalFormatting sqref="K12:K17">
    <cfRule type="containsText" dxfId="64" priority="25" operator="containsText" text="Reducir el riesgo, evitar, compartir o transferir">
      <formula>NOT(ISERROR(SEARCH("Reducir el riesgo, evitar, compartir o transferir",K12)))</formula>
    </cfRule>
    <cfRule type="containsText" dxfId="63" priority="26" operator="containsText" text="Reducir el riesgo, evitar, compartir o transferir">
      <formula>NOT(ISERROR(SEARCH("Reducir el riesgo, evitar, compartir o transferir",K12)))</formula>
    </cfRule>
    <cfRule type="containsText" dxfId="62" priority="27" operator="containsText" text="Asumir el riesgo, reducir el riesgo">
      <formula>NOT(ISERROR(SEARCH("Asumir el riesgo, reducir el riesgo",K12)))</formula>
    </cfRule>
    <cfRule type="containsText" dxfId="61" priority="28" operator="containsText" text="Asumir el riesgo">
      <formula>NOT(ISERROR(SEARCH("Asumir el riesgo",K12)))</formula>
    </cfRule>
  </conditionalFormatting>
  <conditionalFormatting sqref="F9:F12">
    <cfRule type="containsText" dxfId="60" priority="19" operator="containsText" text="Improbable">
      <formula>NOT(ISERROR(SEARCH("Improbable",F9)))</formula>
    </cfRule>
    <cfRule type="containsText" dxfId="59" priority="20" operator="containsText" text="Casi seguro">
      <formula>NOT(ISERROR(SEARCH("Casi seguro",F9)))</formula>
    </cfRule>
    <cfRule type="containsText" dxfId="58" priority="21" operator="containsText" text="Probable">
      <formula>NOT(ISERROR(SEARCH("Probable",F9)))</formula>
    </cfRule>
    <cfRule type="containsText" dxfId="57" priority="22" operator="containsText" text="Raro">
      <formula>NOT(ISERROR(SEARCH("Raro",F9)))</formula>
    </cfRule>
  </conditionalFormatting>
  <conditionalFormatting sqref="F9:F12">
    <cfRule type="containsText" dxfId="56" priority="18" operator="containsText" text="Posible">
      <formula>NOT(ISERROR(SEARCH("Posible",F9)))</formula>
    </cfRule>
  </conditionalFormatting>
  <dataValidations xWindow="319" yWindow="394" count="6">
    <dataValidation type="list" allowBlank="1" showInputMessage="1" showErrorMessage="1" sqref="E9:E17" xr:uid="{00000000-0002-0000-0200-000000000000}">
      <formula1>#REF!</formula1>
    </dataValidation>
    <dataValidation type="list" allowBlank="1" showInputMessage="1" showErrorMessage="1" prompt="Seleccione el descriptor correspondiente al valor de columna anterior" sqref="F9:F17" xr:uid="{00000000-0002-0000-0200-000001000000}">
      <formula1>#REF!</formula1>
    </dataValidation>
    <dataValidation type="list" allowBlank="1" showInputMessage="1" showErrorMessage="1" sqref="G9:G17" xr:uid="{00000000-0002-0000-0200-000002000000}">
      <formula1>#REF!</formula1>
    </dataValidation>
    <dataValidation type="list" allowBlank="1" showInputMessage="1" showErrorMessage="1" prompt="Seleccione el descriptor correspondiende al valor dado en la columna anterior" sqref="H9:H17" xr:uid="{00000000-0002-0000-0200-000003000000}">
      <formula1>#REF!</formula1>
    </dataValidation>
    <dataValidation type="list" allowBlank="1" showInputMessage="1" showErrorMessage="1" prompt="Identificar la zona de riesgo ubicándola en la matriz de riesgo inherente" sqref="J9:J17" xr:uid="{00000000-0002-0000-0200-000004000000}">
      <formula1>#REF!</formula1>
    </dataValidation>
    <dataValidation type="list" allowBlank="1" showInputMessage="1" showErrorMessage="1" prompt="Selecciones la medida de respuesta al riesgo correspondiente a la zona de riesgo definida en la columna anterior" sqref="K9:K17" xr:uid="{00000000-0002-0000-0200-000005000000}">
      <formula1>#REF!</formula1>
    </dataValidation>
  </dataValidations>
  <printOptions horizontalCentered="1" verticalCentered="1"/>
  <pageMargins left="0.70866141732283472" right="0.70866141732283472" top="1.4566929133858268" bottom="0.74803149606299213" header="0.31496062992125984" footer="0.31496062992125984"/>
  <pageSetup paperSize="119" scale="74" orientation="landscape" r:id="rId1"/>
  <headerFooter>
    <oddHeader>&amp;L&amp;G&amp;C&amp;14MAPA DE RIESGOS
INSTITUCIONAL, POR PROCESOS Y DE CORRUPCIÓN
2021&amp;R&amp;G</oddHead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1BC4AF-D858-421E-8FAC-06042293514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F13:F17</xm:sqref>
        </x14:conditionalFormatting>
        <x14:conditionalFormatting xmlns:xm="http://schemas.microsoft.com/office/excel/2006/main">
          <x14:cfRule type="containsText" priority="5" operator="containsText" id="{73DFE673-F5DD-4184-B01E-ED5B16D3CB8F}">
            <xm:f>NOT(ISERROR(SEARCH(ProbImpacto!$B$47,J7)))</xm:f>
            <xm:f>ProbImpacto!$B$47</xm:f>
            <x14:dxf>
              <fill>
                <patternFill>
                  <bgColor rgb="FF92D050"/>
                </patternFill>
              </fill>
            </x14:dxf>
          </x14:cfRule>
          <x14:cfRule type="containsText" priority="6" operator="containsText" id="{80B81A54-6BF9-4369-8234-E6EA89C1FF75}">
            <xm:f>NOT(ISERROR(SEARCH(ProbImpacto!$B$48,J7)))</xm:f>
            <xm:f>ProbImpacto!$B$48</xm:f>
            <x14:dxf>
              <fill>
                <patternFill>
                  <bgColor rgb="FFFFFF00"/>
                </patternFill>
              </fill>
            </x14:dxf>
          </x14:cfRule>
          <x14:cfRule type="containsText" priority="7" operator="containsText" id="{D8F930A2-F9DD-4085-93F9-19033CF0A1E5}">
            <xm:f>NOT(ISERROR(SEARCH(ProbImpacto!$B$49,J7)))</xm:f>
            <xm:f>ProbImpacto!$B$49</xm:f>
            <x14:dxf>
              <fill>
                <patternFill>
                  <bgColor rgb="FFFFC000"/>
                </patternFill>
              </fill>
            </x14:dxf>
          </x14:cfRule>
          <x14:cfRule type="containsText" priority="8" operator="containsText" id="{73A2EED4-BC25-4F1A-A794-BD004A998644}">
            <xm:f>NOT(ISERROR(SEARCH(ProbImpacto!$B$50,J7)))</xm:f>
            <xm:f>ProbImpacto!$B$50</xm:f>
            <x14:dxf>
              <fill>
                <patternFill>
                  <bgColor rgb="FFFF0000"/>
                </patternFill>
              </fill>
            </x14:dxf>
          </x14:cfRule>
          <xm:sqref>J7:J8</xm:sqref>
        </x14:conditionalFormatting>
        <x14:conditionalFormatting xmlns:xm="http://schemas.microsoft.com/office/excel/2006/main">
          <x14:cfRule type="containsText" priority="1" operator="containsText" id="{89C9866D-F534-45FF-88CA-AD25C580C9C2}">
            <xm:f>NOT(ISERROR(SEARCH(ProbImpacto!$C$47,K7)))</xm:f>
            <xm:f>ProbImpacto!$C$47</xm:f>
            <x14:dxf>
              <fill>
                <patternFill>
                  <bgColor rgb="FF92D050"/>
                </patternFill>
              </fill>
            </x14:dxf>
          </x14:cfRule>
          <x14:cfRule type="containsText" priority="2" operator="containsText" id="{3629C928-02C9-46CE-9627-C9F057589274}">
            <xm:f>NOT(ISERROR(SEARCH(ProbImpacto!$C$48,K7)))</xm:f>
            <xm:f>ProbImpacto!$C$48</xm:f>
            <x14:dxf>
              <fill>
                <patternFill>
                  <bgColor rgb="FFFFFF00"/>
                </patternFill>
              </fill>
            </x14:dxf>
          </x14:cfRule>
          <x14:cfRule type="containsText" priority="3" operator="containsText" id="{12F90456-D25A-4356-B8F8-67716FE7F4CB}">
            <xm:f>NOT(ISERROR(SEARCH(ProbImpacto!$C$49,K7)))</xm:f>
            <xm:f>ProbImpacto!$C$49</xm:f>
            <x14:dxf>
              <fill>
                <patternFill>
                  <bgColor rgb="FFFFC000"/>
                </patternFill>
              </fill>
            </x14:dxf>
          </x14:cfRule>
          <x14:cfRule type="containsText" priority="4" operator="containsText" id="{58B835C0-9650-47AA-AD12-167185A3C8F7}">
            <xm:f>NOT(ISERROR(SEARCH(ProbImpacto!$C$50,K7)))</xm:f>
            <xm:f>ProbImpacto!$C$50</xm:f>
            <x14:dxf>
              <fill>
                <patternFill>
                  <bgColor rgb="FFFF0000"/>
                </patternFill>
              </fill>
            </x14:dxf>
          </x14:cfRule>
          <xm:sqref>K7:K8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319" yWindow="394" count="5">
        <x14:dataValidation type="list" allowBlank="1" showInputMessage="1" showErrorMessage="1" xr:uid="{E94666E2-4CCF-4C09-BE33-D651BE0BDF27}">
          <x14:formula1>
            <xm:f>ProbImpacto!$C$3:$C$7</xm:f>
          </x14:formula1>
          <xm:sqref>B7:B8</xm:sqref>
        </x14:dataValidation>
        <x14:dataValidation type="list" allowBlank="1" showInputMessage="1" showErrorMessage="1" xr:uid="{B705EEC7-6F9C-4B4B-B578-6682C092371A}">
          <x14:formula1>
            <xm:f>ProbImpacto!$C$11:$C$15</xm:f>
          </x14:formula1>
          <xm:sqref>C7:C8</xm:sqref>
        </x14:dataValidation>
        <x14:dataValidation type="list" allowBlank="1" showInputMessage="1" showErrorMessage="1" xr:uid="{18F2BE15-C27F-4BD3-A56E-5D52CEE63CF7}">
          <x14:formula1>
            <xm:f>ProbImpacto!$A$39:$A$43</xm:f>
          </x14:formula1>
          <xm:sqref>G7:G8</xm:sqref>
        </x14:dataValidation>
        <x14:dataValidation type="list" allowBlank="1" showInputMessage="1" showErrorMessage="1" prompt="Identificar la zona de riesgo ubicándola en la matriz de riesgo inherente" xr:uid="{48E93A99-EB65-4991-8B6B-BC55C3FE521D}">
          <x14:formula1>
            <xm:f>ProbImpacto!$B$47:$B$50</xm:f>
          </x14:formula1>
          <xm:sqref>J7:J8</xm:sqref>
        </x14:dataValidation>
        <x14:dataValidation type="list" allowBlank="1" showInputMessage="1" showErrorMessage="1" prompt="Selecciones la medida de respuesta al riesgo correspondiente a la zona de riesgo definida en la columna anterior" xr:uid="{21166D2E-2CAC-43C6-89CB-A3CF83D213B6}">
          <x14:formula1>
            <xm:f>ProbImpacto!$C$47:$C$50</xm:f>
          </x14:formula1>
          <xm:sqref>K7:K8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4BD40-ABA2-4D19-8D67-65224421536E}">
  <sheetPr>
    <tabColor theme="9" tint="-0.499984740745262"/>
  </sheetPr>
  <dimension ref="A2:S70"/>
  <sheetViews>
    <sheetView topLeftCell="F43" zoomScale="70" zoomScaleNormal="70" workbookViewId="0">
      <selection activeCell="K43" sqref="K43"/>
    </sheetView>
  </sheetViews>
  <sheetFormatPr baseColWidth="10" defaultColWidth="11" defaultRowHeight="14.25" x14ac:dyDescent="0.2"/>
  <cols>
    <col min="1" max="1" width="7.140625" style="5" bestFit="1" customWidth="1"/>
    <col min="2" max="2" width="27.140625" style="5" customWidth="1"/>
    <col min="3" max="3" width="53.140625" style="5" customWidth="1"/>
    <col min="4" max="4" width="47.140625" style="5" customWidth="1"/>
    <col min="5" max="5" width="48.140625" style="5" customWidth="1"/>
    <col min="6" max="6" width="8.7109375" style="5" customWidth="1"/>
    <col min="7" max="7" width="14.85546875" style="5" customWidth="1"/>
    <col min="8" max="8" width="16.42578125" style="5" bestFit="1" customWidth="1"/>
    <col min="9" max="11" width="12.42578125" style="5" customWidth="1"/>
    <col min="12" max="12" width="15" style="5" bestFit="1" customWidth="1"/>
    <col min="13" max="13" width="13.5703125" style="5" customWidth="1"/>
    <col min="14" max="14" width="15.28515625" style="5" customWidth="1"/>
    <col min="15" max="15" width="32.85546875" style="5" customWidth="1"/>
    <col min="16" max="16" width="13.42578125" style="5" bestFit="1" customWidth="1"/>
    <col min="17" max="16384" width="11" style="5"/>
  </cols>
  <sheetData>
    <row r="2" spans="2:3" ht="30" x14ac:dyDescent="0.2">
      <c r="B2" s="36" t="s">
        <v>63</v>
      </c>
      <c r="C2" s="36" t="s">
        <v>64</v>
      </c>
    </row>
    <row r="3" spans="2:3" ht="28.5" x14ac:dyDescent="0.2">
      <c r="B3" s="33" t="s">
        <v>65</v>
      </c>
      <c r="C3" s="37">
        <v>1</v>
      </c>
    </row>
    <row r="4" spans="2:3" ht="28.5" x14ac:dyDescent="0.2">
      <c r="B4" s="33" t="s">
        <v>66</v>
      </c>
      <c r="C4" s="37">
        <v>2</v>
      </c>
    </row>
    <row r="5" spans="2:3" ht="28.5" x14ac:dyDescent="0.2">
      <c r="B5" s="33" t="s">
        <v>67</v>
      </c>
      <c r="C5" s="37">
        <v>3</v>
      </c>
    </row>
    <row r="6" spans="2:3" ht="28.5" x14ac:dyDescent="0.2">
      <c r="B6" s="33" t="s">
        <v>68</v>
      </c>
      <c r="C6" s="37">
        <v>4</v>
      </c>
    </row>
    <row r="7" spans="2:3" x14ac:dyDescent="0.2">
      <c r="B7" s="33" t="s">
        <v>25</v>
      </c>
      <c r="C7" s="37">
        <v>5</v>
      </c>
    </row>
    <row r="8" spans="2:3" x14ac:dyDescent="0.2">
      <c r="B8" s="38"/>
      <c r="C8" s="39"/>
    </row>
    <row r="9" spans="2:3" x14ac:dyDescent="0.2">
      <c r="B9" s="18"/>
      <c r="C9" s="18"/>
    </row>
    <row r="10" spans="2:3" ht="30" x14ac:dyDescent="0.2">
      <c r="B10" s="36" t="s">
        <v>69</v>
      </c>
      <c r="C10" s="36" t="s">
        <v>70</v>
      </c>
    </row>
    <row r="11" spans="2:3" ht="42.75" x14ac:dyDescent="0.2">
      <c r="B11" s="40" t="s">
        <v>71</v>
      </c>
      <c r="C11" s="41">
        <v>0.2</v>
      </c>
    </row>
    <row r="12" spans="2:3" ht="42.75" x14ac:dyDescent="0.2">
      <c r="B12" s="40" t="s">
        <v>72</v>
      </c>
      <c r="C12" s="42">
        <v>0.4</v>
      </c>
    </row>
    <row r="13" spans="2:3" ht="42.75" x14ac:dyDescent="0.2">
      <c r="B13" s="40" t="s">
        <v>73</v>
      </c>
      <c r="C13" s="42">
        <v>0.6</v>
      </c>
    </row>
    <row r="14" spans="2:3" ht="42.75" x14ac:dyDescent="0.2">
      <c r="B14" s="40" t="s">
        <v>74</v>
      </c>
      <c r="C14" s="42">
        <v>0.8</v>
      </c>
    </row>
    <row r="15" spans="2:3" ht="42.75" x14ac:dyDescent="0.2">
      <c r="B15" s="40" t="s">
        <v>75</v>
      </c>
      <c r="C15" s="42">
        <v>1</v>
      </c>
    </row>
    <row r="16" spans="2:3" x14ac:dyDescent="0.2">
      <c r="B16" s="43"/>
      <c r="C16" s="44"/>
    </row>
    <row r="18" spans="1:8" ht="15" x14ac:dyDescent="0.2">
      <c r="B18" s="45"/>
      <c r="C18" s="124" t="s">
        <v>69</v>
      </c>
      <c r="D18" s="124"/>
      <c r="E18" s="124"/>
      <c r="F18" s="124"/>
      <c r="G18" s="124"/>
      <c r="H18" s="124"/>
    </row>
    <row r="19" spans="1:8" ht="15" x14ac:dyDescent="0.2">
      <c r="B19" s="125" t="s">
        <v>76</v>
      </c>
      <c r="C19" s="46"/>
      <c r="D19" s="47">
        <v>0.2</v>
      </c>
      <c r="E19" s="47">
        <v>0.4</v>
      </c>
      <c r="F19" s="47">
        <v>0.6</v>
      </c>
      <c r="G19" s="47">
        <v>0.8</v>
      </c>
      <c r="H19" s="47">
        <v>1</v>
      </c>
    </row>
    <row r="20" spans="1:8" ht="15" x14ac:dyDescent="0.2">
      <c r="B20" s="125"/>
      <c r="C20" s="46">
        <v>1</v>
      </c>
      <c r="D20" s="48">
        <v>1.2</v>
      </c>
      <c r="E20" s="48">
        <v>1.4</v>
      </c>
      <c r="F20" s="48">
        <v>1.6</v>
      </c>
      <c r="G20" s="48">
        <v>1.8</v>
      </c>
      <c r="H20" s="48">
        <v>2</v>
      </c>
    </row>
    <row r="21" spans="1:8" ht="15" x14ac:dyDescent="0.2">
      <c r="B21" s="125"/>
      <c r="C21" s="46">
        <v>2</v>
      </c>
      <c r="D21" s="48">
        <v>2.4</v>
      </c>
      <c r="E21" s="49">
        <v>2.8</v>
      </c>
      <c r="F21" s="49">
        <v>3.2</v>
      </c>
      <c r="G21" s="49">
        <v>3.6</v>
      </c>
      <c r="H21" s="49">
        <v>4</v>
      </c>
    </row>
    <row r="22" spans="1:8" ht="15" x14ac:dyDescent="0.2">
      <c r="B22" s="125"/>
      <c r="C22" s="46">
        <v>3</v>
      </c>
      <c r="D22" s="49">
        <v>3.6</v>
      </c>
      <c r="E22" s="50">
        <v>4.2</v>
      </c>
      <c r="F22" s="50">
        <v>4.8</v>
      </c>
      <c r="G22" s="50">
        <v>5.4</v>
      </c>
      <c r="H22" s="51">
        <v>6</v>
      </c>
    </row>
    <row r="23" spans="1:8" ht="15" x14ac:dyDescent="0.2">
      <c r="B23" s="125"/>
      <c r="C23" s="46">
        <v>4</v>
      </c>
      <c r="D23" s="50">
        <v>4.8</v>
      </c>
      <c r="E23" s="50">
        <v>5.6</v>
      </c>
      <c r="F23" s="51">
        <v>6.4</v>
      </c>
      <c r="G23" s="51">
        <v>7.2</v>
      </c>
      <c r="H23" s="52">
        <v>8</v>
      </c>
    </row>
    <row r="24" spans="1:8" ht="15" x14ac:dyDescent="0.2">
      <c r="B24" s="125"/>
      <c r="C24" s="46">
        <v>5</v>
      </c>
      <c r="D24" s="51">
        <v>6</v>
      </c>
      <c r="E24" s="51">
        <v>7</v>
      </c>
      <c r="F24" s="52">
        <v>8</v>
      </c>
      <c r="G24" s="52">
        <v>9</v>
      </c>
      <c r="H24" s="52">
        <v>10</v>
      </c>
    </row>
    <row r="27" spans="1:8" ht="15" x14ac:dyDescent="0.25">
      <c r="A27" s="113" t="s">
        <v>21</v>
      </c>
      <c r="B27" s="113"/>
      <c r="C27" s="113"/>
      <c r="D27" s="53"/>
      <c r="E27" s="54"/>
      <c r="F27" s="54"/>
    </row>
    <row r="28" spans="1:8" ht="15" x14ac:dyDescent="0.25">
      <c r="A28" s="31" t="s">
        <v>22</v>
      </c>
      <c r="B28" s="31" t="s">
        <v>23</v>
      </c>
      <c r="C28" s="31" t="s">
        <v>24</v>
      </c>
      <c r="D28" s="54"/>
      <c r="E28" s="54"/>
      <c r="F28" s="54"/>
    </row>
    <row r="29" spans="1:8" ht="15" x14ac:dyDescent="0.2">
      <c r="A29" s="55">
        <v>0.2</v>
      </c>
      <c r="B29" s="6" t="s">
        <v>77</v>
      </c>
      <c r="C29" s="34" t="s">
        <v>128</v>
      </c>
      <c r="D29" s="56"/>
      <c r="E29" s="56"/>
      <c r="F29" s="56"/>
    </row>
    <row r="30" spans="1:8" ht="15" x14ac:dyDescent="0.2">
      <c r="A30" s="55">
        <v>0.4</v>
      </c>
      <c r="B30" s="6" t="s">
        <v>78</v>
      </c>
      <c r="C30" s="34" t="s">
        <v>129</v>
      </c>
      <c r="D30" s="56"/>
      <c r="E30" s="56"/>
      <c r="F30" s="56"/>
    </row>
    <row r="31" spans="1:8" ht="15" x14ac:dyDescent="0.2">
      <c r="A31" s="55">
        <v>0.6</v>
      </c>
      <c r="B31" s="6" t="s">
        <v>79</v>
      </c>
      <c r="C31" s="34" t="s">
        <v>130</v>
      </c>
      <c r="D31" s="56"/>
      <c r="E31" s="56"/>
      <c r="F31" s="56"/>
    </row>
    <row r="32" spans="1:8" ht="15" x14ac:dyDescent="0.2">
      <c r="A32" s="55">
        <v>0.8</v>
      </c>
      <c r="B32" s="6" t="s">
        <v>80</v>
      </c>
      <c r="C32" s="34" t="s">
        <v>131</v>
      </c>
      <c r="D32" s="56"/>
      <c r="E32" s="56"/>
      <c r="F32" s="56"/>
    </row>
    <row r="33" spans="1:19" ht="27" customHeight="1" x14ac:dyDescent="0.2">
      <c r="A33" s="55">
        <v>1</v>
      </c>
      <c r="B33" s="6" t="s">
        <v>81</v>
      </c>
      <c r="C33" s="34" t="s">
        <v>132</v>
      </c>
      <c r="D33" s="57"/>
      <c r="E33" s="57"/>
      <c r="F33" s="57"/>
    </row>
    <row r="36" spans="1:19" ht="15" x14ac:dyDescent="0.25">
      <c r="A36" s="113" t="s">
        <v>28</v>
      </c>
      <c r="B36" s="113"/>
      <c r="C36" s="113"/>
      <c r="D36" s="113"/>
      <c r="E36" s="113"/>
      <c r="G36" s="126" t="s">
        <v>33</v>
      </c>
      <c r="H36" s="126"/>
      <c r="I36" s="126"/>
      <c r="J36" s="126"/>
      <c r="K36" s="126"/>
      <c r="L36" s="126"/>
    </row>
    <row r="37" spans="1:19" ht="15" x14ac:dyDescent="0.25">
      <c r="A37" s="58"/>
      <c r="B37" s="58"/>
      <c r="C37" s="58" t="s">
        <v>82</v>
      </c>
      <c r="D37" s="122" t="s">
        <v>83</v>
      </c>
      <c r="E37" s="123"/>
      <c r="G37" s="78"/>
      <c r="H37" s="78"/>
      <c r="I37" s="78"/>
      <c r="J37" s="78"/>
      <c r="K37" s="78"/>
      <c r="L37" s="78"/>
    </row>
    <row r="38" spans="1:19" ht="15" customHeight="1" x14ac:dyDescent="0.25">
      <c r="A38" s="58" t="s">
        <v>22</v>
      </c>
      <c r="B38" s="59" t="s">
        <v>23</v>
      </c>
      <c r="C38" s="59" t="s">
        <v>84</v>
      </c>
      <c r="D38" s="59" t="s">
        <v>85</v>
      </c>
      <c r="E38" s="59" t="s">
        <v>86</v>
      </c>
      <c r="G38" s="118" t="s">
        <v>34</v>
      </c>
      <c r="H38" s="112" t="s">
        <v>15</v>
      </c>
      <c r="I38" s="112"/>
      <c r="J38" s="112"/>
      <c r="K38" s="112"/>
      <c r="L38" s="112"/>
    </row>
    <row r="39" spans="1:19" ht="85.5" customHeight="1" x14ac:dyDescent="0.2">
      <c r="A39" s="55">
        <v>0.2</v>
      </c>
      <c r="B39" s="6" t="s">
        <v>87</v>
      </c>
      <c r="C39" s="40" t="s">
        <v>88</v>
      </c>
      <c r="D39" s="60" t="s">
        <v>89</v>
      </c>
      <c r="E39" s="13" t="s">
        <v>90</v>
      </c>
      <c r="G39" s="118"/>
      <c r="H39" s="79" t="s">
        <v>142</v>
      </c>
      <c r="I39" s="79" t="s">
        <v>143</v>
      </c>
      <c r="J39" s="79" t="s">
        <v>144</v>
      </c>
      <c r="K39" s="79" t="s">
        <v>145</v>
      </c>
      <c r="L39" s="79" t="s">
        <v>146</v>
      </c>
    </row>
    <row r="40" spans="1:19" ht="99.75" customHeight="1" x14ac:dyDescent="0.2">
      <c r="A40" s="55">
        <v>0.4</v>
      </c>
      <c r="B40" s="6" t="s">
        <v>29</v>
      </c>
      <c r="C40" s="40" t="s">
        <v>91</v>
      </c>
      <c r="D40" s="60" t="s">
        <v>92</v>
      </c>
      <c r="E40" s="13" t="s">
        <v>93</v>
      </c>
      <c r="G40" s="101" t="s">
        <v>137</v>
      </c>
      <c r="H40" s="99"/>
      <c r="I40" s="99"/>
      <c r="J40" s="99"/>
      <c r="K40" s="99"/>
      <c r="L40" s="8"/>
    </row>
    <row r="41" spans="1:19" ht="183" customHeight="1" x14ac:dyDescent="0.2">
      <c r="A41" s="55">
        <v>0.6</v>
      </c>
      <c r="B41" s="6" t="s">
        <v>30</v>
      </c>
      <c r="C41" s="40" t="s">
        <v>94</v>
      </c>
      <c r="D41" s="60" t="s">
        <v>95</v>
      </c>
      <c r="E41" s="13" t="s">
        <v>96</v>
      </c>
      <c r="G41" s="101" t="s">
        <v>138</v>
      </c>
      <c r="H41" s="7"/>
      <c r="I41" s="7"/>
      <c r="J41" s="99"/>
      <c r="K41" s="99"/>
      <c r="L41" s="8"/>
    </row>
    <row r="42" spans="1:19" ht="147.75" customHeight="1" x14ac:dyDescent="0.2">
      <c r="A42" s="55">
        <v>0.8</v>
      </c>
      <c r="B42" s="6" t="s">
        <v>31</v>
      </c>
      <c r="C42" s="40" t="s">
        <v>97</v>
      </c>
      <c r="D42" s="60" t="s">
        <v>98</v>
      </c>
      <c r="E42" s="13" t="s">
        <v>99</v>
      </c>
      <c r="G42" s="101" t="s">
        <v>139</v>
      </c>
      <c r="H42" s="7"/>
      <c r="I42" s="7"/>
      <c r="J42" s="7"/>
      <c r="K42" s="99"/>
      <c r="L42" s="8"/>
    </row>
    <row r="43" spans="1:19" ht="158.25" customHeight="1" x14ac:dyDescent="0.2">
      <c r="A43" s="55">
        <v>1</v>
      </c>
      <c r="B43" s="6" t="s">
        <v>32</v>
      </c>
      <c r="C43" s="40" t="s">
        <v>100</v>
      </c>
      <c r="D43" s="60" t="s">
        <v>101</v>
      </c>
      <c r="E43" s="13" t="s">
        <v>102</v>
      </c>
      <c r="G43" s="101" t="s">
        <v>140</v>
      </c>
      <c r="H43" s="100"/>
      <c r="I43" s="7"/>
      <c r="J43" s="7"/>
      <c r="K43" s="99"/>
      <c r="L43" s="8"/>
    </row>
    <row r="44" spans="1:19" ht="120" customHeight="1" x14ac:dyDescent="0.2">
      <c r="A44" s="80"/>
      <c r="B44" s="81"/>
      <c r="C44" s="82"/>
      <c r="D44" s="83"/>
      <c r="E44" s="84"/>
      <c r="G44" s="101" t="s">
        <v>141</v>
      </c>
      <c r="H44" s="100"/>
      <c r="I44" s="100"/>
      <c r="J44" s="7"/>
      <c r="K44" s="99"/>
      <c r="L44" s="8"/>
    </row>
    <row r="45" spans="1:19" ht="15" x14ac:dyDescent="0.2">
      <c r="G45" s="85"/>
      <c r="H45" s="86"/>
      <c r="I45" s="86"/>
      <c r="J45" s="86"/>
      <c r="K45" s="86"/>
      <c r="L45" s="86"/>
      <c r="M45" s="87"/>
      <c r="N45" s="87"/>
      <c r="O45" s="87"/>
      <c r="P45" s="87"/>
      <c r="Q45" s="87"/>
      <c r="R45" s="87"/>
      <c r="S45" s="87"/>
    </row>
    <row r="46" spans="1:19" x14ac:dyDescent="0.2">
      <c r="B46" s="14"/>
      <c r="C46" s="15" t="s">
        <v>39</v>
      </c>
      <c r="G46" s="96"/>
      <c r="H46" s="96"/>
      <c r="I46" s="96"/>
      <c r="J46" s="96"/>
      <c r="K46" s="96"/>
      <c r="L46" s="96"/>
      <c r="M46" s="87"/>
      <c r="N46" s="87"/>
      <c r="O46" s="87"/>
      <c r="P46" s="87"/>
      <c r="Q46" s="87"/>
      <c r="R46" s="87"/>
      <c r="S46" s="87"/>
    </row>
    <row r="47" spans="1:19" x14ac:dyDescent="0.2">
      <c r="B47" s="61" t="s">
        <v>133</v>
      </c>
      <c r="C47" s="14" t="s">
        <v>103</v>
      </c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1:19" ht="15" customHeight="1" x14ac:dyDescent="0.2">
      <c r="B48" s="9" t="s">
        <v>134</v>
      </c>
      <c r="C48" s="14" t="s">
        <v>104</v>
      </c>
      <c r="G48" s="87"/>
      <c r="H48" s="87"/>
      <c r="I48" s="87"/>
      <c r="J48" s="87"/>
      <c r="K48" s="87"/>
      <c r="L48" s="87"/>
      <c r="M48" s="87"/>
      <c r="N48" s="88"/>
      <c r="O48" s="88"/>
      <c r="P48" s="88"/>
      <c r="Q48" s="88"/>
      <c r="R48" s="88"/>
      <c r="S48" s="87"/>
    </row>
    <row r="49" spans="2:19" ht="15" x14ac:dyDescent="0.25">
      <c r="B49" s="10" t="s">
        <v>135</v>
      </c>
      <c r="C49" s="14" t="s">
        <v>105</v>
      </c>
      <c r="G49" s="97"/>
      <c r="H49" s="97"/>
      <c r="I49" s="97"/>
      <c r="J49" s="97"/>
      <c r="K49" s="97"/>
      <c r="L49" s="97"/>
      <c r="M49" s="87"/>
      <c r="N49" s="88"/>
      <c r="O49" s="88"/>
      <c r="P49" s="88"/>
      <c r="Q49" s="88"/>
      <c r="R49" s="88"/>
      <c r="S49" s="87"/>
    </row>
    <row r="50" spans="2:19" ht="15" x14ac:dyDescent="0.25">
      <c r="B50" s="11" t="s">
        <v>136</v>
      </c>
      <c r="C50" s="14" t="s">
        <v>106</v>
      </c>
      <c r="G50" s="92"/>
      <c r="H50" s="97"/>
      <c r="I50" s="97"/>
      <c r="J50" s="97"/>
      <c r="K50" s="97"/>
      <c r="L50" s="97"/>
      <c r="M50" s="87"/>
      <c r="N50" s="94"/>
      <c r="O50" s="89"/>
      <c r="P50" s="90"/>
      <c r="Q50" s="90"/>
      <c r="R50" s="90"/>
      <c r="S50" s="87"/>
    </row>
    <row r="51" spans="2:19" ht="15" x14ac:dyDescent="0.2">
      <c r="G51" s="92"/>
      <c r="H51" s="91"/>
      <c r="I51" s="91"/>
      <c r="J51" s="91"/>
      <c r="K51" s="91"/>
      <c r="L51" s="91"/>
      <c r="M51" s="87"/>
      <c r="N51" s="94"/>
      <c r="O51" s="89"/>
      <c r="P51" s="90"/>
      <c r="Q51" s="90"/>
      <c r="R51" s="90"/>
      <c r="S51" s="87"/>
    </row>
    <row r="52" spans="2:19" ht="15" x14ac:dyDescent="0.2">
      <c r="G52" s="92"/>
      <c r="H52" s="90"/>
      <c r="I52" s="90"/>
      <c r="J52" s="90"/>
      <c r="K52" s="90"/>
      <c r="L52" s="90"/>
      <c r="M52" s="87"/>
      <c r="N52" s="94"/>
      <c r="O52" s="89"/>
      <c r="P52" s="90"/>
      <c r="Q52" s="90"/>
      <c r="R52" s="90"/>
      <c r="S52" s="87"/>
    </row>
    <row r="53" spans="2:19" ht="15" x14ac:dyDescent="0.2">
      <c r="G53" s="92"/>
      <c r="H53" s="90"/>
      <c r="I53" s="90"/>
      <c r="J53" s="90"/>
      <c r="K53" s="90"/>
      <c r="L53" s="90"/>
      <c r="M53" s="87"/>
      <c r="N53" s="94"/>
      <c r="O53" s="89"/>
      <c r="P53" s="90"/>
      <c r="Q53" s="90"/>
      <c r="R53" s="90"/>
      <c r="S53" s="87"/>
    </row>
    <row r="54" spans="2:19" ht="15" x14ac:dyDescent="0.2">
      <c r="G54" s="92"/>
      <c r="H54" s="90"/>
      <c r="I54" s="90"/>
      <c r="J54" s="90"/>
      <c r="K54" s="90"/>
      <c r="L54" s="90"/>
      <c r="M54" s="87"/>
      <c r="N54" s="94"/>
      <c r="O54" s="89"/>
      <c r="P54" s="90"/>
      <c r="Q54" s="90"/>
      <c r="R54" s="90"/>
      <c r="S54" s="87"/>
    </row>
    <row r="55" spans="2:19" ht="15" x14ac:dyDescent="0.2">
      <c r="G55" s="92"/>
      <c r="H55" s="90"/>
      <c r="I55" s="90"/>
      <c r="J55" s="90"/>
      <c r="K55" s="90"/>
      <c r="L55" s="90"/>
      <c r="M55" s="87"/>
      <c r="N55" s="94"/>
      <c r="O55" s="95"/>
      <c r="P55" s="95"/>
      <c r="Q55" s="95"/>
      <c r="R55" s="90"/>
      <c r="S55" s="87"/>
    </row>
    <row r="56" spans="2:19" ht="15" x14ac:dyDescent="0.2">
      <c r="G56" s="92"/>
      <c r="H56" s="90"/>
      <c r="I56" s="90"/>
      <c r="J56" s="90"/>
      <c r="K56" s="90"/>
      <c r="L56" s="90"/>
      <c r="M56" s="87"/>
      <c r="N56" s="87"/>
      <c r="O56" s="87"/>
      <c r="P56" s="87"/>
      <c r="Q56" s="87"/>
      <c r="R56" s="87"/>
      <c r="S56" s="87"/>
    </row>
    <row r="57" spans="2:19" x14ac:dyDescent="0.2">
      <c r="G57" s="96"/>
      <c r="H57" s="96"/>
      <c r="I57" s="96"/>
      <c r="J57" s="96"/>
      <c r="K57" s="96"/>
      <c r="L57" s="96"/>
      <c r="M57" s="87"/>
      <c r="N57" s="87"/>
      <c r="O57" s="87"/>
      <c r="P57" s="87"/>
      <c r="Q57" s="87"/>
      <c r="R57" s="87"/>
      <c r="S57" s="87"/>
    </row>
    <row r="58" spans="2:19" x14ac:dyDescent="0.2"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2:19" x14ac:dyDescent="0.2"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2:19" x14ac:dyDescent="0.2">
      <c r="G60" s="87"/>
      <c r="H60" s="87"/>
      <c r="I60" s="87"/>
      <c r="J60" s="87"/>
      <c r="K60" s="87"/>
      <c r="L60" s="87"/>
      <c r="M60" s="98"/>
      <c r="N60" s="98"/>
      <c r="O60" s="98"/>
      <c r="P60" s="87"/>
      <c r="Q60" s="87"/>
      <c r="R60" s="87"/>
      <c r="S60" s="87"/>
    </row>
    <row r="61" spans="2:19" ht="39.75" customHeight="1" x14ac:dyDescent="0.2">
      <c r="G61" s="87"/>
      <c r="H61" s="87"/>
      <c r="I61" s="87"/>
      <c r="J61" s="87"/>
      <c r="K61" s="87"/>
      <c r="L61" s="87"/>
      <c r="M61" s="98"/>
      <c r="N61" s="98"/>
      <c r="O61" s="98"/>
      <c r="P61" s="87"/>
      <c r="Q61" s="87"/>
      <c r="R61" s="87"/>
      <c r="S61" s="87"/>
    </row>
    <row r="62" spans="2:19" x14ac:dyDescent="0.2">
      <c r="G62" s="87"/>
      <c r="H62" s="87"/>
      <c r="I62" s="87"/>
      <c r="J62" s="87"/>
      <c r="K62" s="87"/>
      <c r="L62" s="87"/>
      <c r="M62" s="98"/>
      <c r="N62" s="98"/>
      <c r="O62" s="98"/>
      <c r="P62" s="87"/>
      <c r="Q62" s="87"/>
      <c r="R62" s="87"/>
      <c r="S62" s="87"/>
    </row>
    <row r="63" spans="2:19" ht="49.5" customHeight="1" x14ac:dyDescent="0.2">
      <c r="G63" s="87"/>
      <c r="H63" s="87"/>
      <c r="I63" s="87"/>
      <c r="J63" s="87"/>
      <c r="K63" s="87"/>
      <c r="L63" s="87"/>
      <c r="M63" s="98"/>
      <c r="N63" s="98"/>
      <c r="O63" s="98"/>
      <c r="P63" s="87"/>
      <c r="Q63" s="87"/>
      <c r="R63" s="87"/>
      <c r="S63" s="87"/>
    </row>
    <row r="64" spans="2:19" x14ac:dyDescent="0.2">
      <c r="G64" s="87"/>
      <c r="H64" s="87"/>
      <c r="I64" s="87"/>
      <c r="J64" s="87"/>
      <c r="K64" s="87"/>
      <c r="L64" s="87"/>
      <c r="M64" s="90"/>
      <c r="N64" s="86"/>
      <c r="O64" s="90"/>
      <c r="P64" s="87"/>
      <c r="Q64" s="87"/>
      <c r="R64" s="87"/>
      <c r="S64" s="87"/>
    </row>
    <row r="65" spans="7:19" x14ac:dyDescent="0.2">
      <c r="G65" s="87"/>
      <c r="H65" s="87"/>
      <c r="I65" s="87"/>
      <c r="J65" s="87"/>
      <c r="K65" s="87"/>
      <c r="L65" s="87"/>
      <c r="M65" s="90"/>
      <c r="N65" s="86"/>
      <c r="O65" s="90"/>
      <c r="P65" s="87"/>
      <c r="Q65" s="87"/>
      <c r="R65" s="87"/>
      <c r="S65" s="87"/>
    </row>
    <row r="66" spans="7:19" x14ac:dyDescent="0.2">
      <c r="G66" s="87"/>
      <c r="H66" s="87"/>
      <c r="I66" s="87"/>
      <c r="J66" s="87"/>
      <c r="K66" s="87"/>
      <c r="L66" s="87"/>
      <c r="M66" s="93"/>
      <c r="N66" s="90"/>
      <c r="O66" s="90"/>
      <c r="P66" s="87"/>
      <c r="Q66" s="87"/>
      <c r="R66" s="87"/>
      <c r="S66" s="87"/>
    </row>
    <row r="67" spans="7:19" x14ac:dyDescent="0.2"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7:19" x14ac:dyDescent="0.2"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7:19" x14ac:dyDescent="0.2"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7:19" x14ac:dyDescent="0.2"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</sheetData>
  <mergeCells count="8">
    <mergeCell ref="G38:G39"/>
    <mergeCell ref="H38:L38"/>
    <mergeCell ref="D37:E37"/>
    <mergeCell ref="C18:H18"/>
    <mergeCell ref="B19:B24"/>
    <mergeCell ref="A27:C27"/>
    <mergeCell ref="A36:E36"/>
    <mergeCell ref="G36:L36"/>
  </mergeCells>
  <pageMargins left="0.7" right="0.7" top="0.75" bottom="0.75" header="0.3" footer="0.3"/>
  <pageSetup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AB429-5E5E-454D-B60E-FD9DDED429C4}">
  <dimension ref="A1:P15"/>
  <sheetViews>
    <sheetView view="pageBreakPreview" zoomScaleNormal="80" zoomScaleSheetLayoutView="100" workbookViewId="0">
      <selection sqref="A1:H1"/>
    </sheetView>
  </sheetViews>
  <sheetFormatPr baseColWidth="10" defaultRowHeight="15" x14ac:dyDescent="0.25"/>
  <cols>
    <col min="1" max="1" width="25.85546875" customWidth="1"/>
    <col min="2" max="2" width="37.85546875" customWidth="1"/>
    <col min="3" max="3" width="12" customWidth="1"/>
    <col min="4" max="4" width="4.42578125" bestFit="1" customWidth="1"/>
    <col min="5" max="5" width="24.42578125" customWidth="1"/>
    <col min="6" max="6" width="13.5703125" customWidth="1"/>
    <col min="7" max="7" width="9.140625" customWidth="1"/>
    <col min="8" max="8" width="25" bestFit="1" customWidth="1"/>
    <col min="12" max="13" width="0" hidden="1" customWidth="1"/>
    <col min="14" max="14" width="14.28515625" hidden="1" customWidth="1"/>
    <col min="15" max="16" width="0" hidden="1" customWidth="1"/>
  </cols>
  <sheetData>
    <row r="1" spans="1:16" x14ac:dyDescent="0.25">
      <c r="A1" s="127" t="s">
        <v>35</v>
      </c>
      <c r="B1" s="127"/>
      <c r="C1" s="127"/>
      <c r="D1" s="127"/>
      <c r="E1" s="127"/>
      <c r="F1" s="127"/>
      <c r="G1" s="127"/>
      <c r="H1" s="127"/>
    </row>
    <row r="2" spans="1:16" x14ac:dyDescent="0.25">
      <c r="A2" s="127" t="s">
        <v>16</v>
      </c>
      <c r="B2" s="128" t="s">
        <v>36</v>
      </c>
      <c r="C2" s="127" t="s">
        <v>48</v>
      </c>
      <c r="D2" s="127"/>
      <c r="E2" s="127" t="s">
        <v>37</v>
      </c>
      <c r="F2" s="129" t="s">
        <v>38</v>
      </c>
      <c r="G2" s="130"/>
      <c r="H2" s="127" t="str">
        <f>IF(C4="X", "Valor Probabilidad residual", "Valor Impacto Residual")</f>
        <v>Valor Probabilidad residual</v>
      </c>
    </row>
    <row r="3" spans="1:16" x14ac:dyDescent="0.25">
      <c r="A3" s="127"/>
      <c r="B3" s="128"/>
      <c r="C3" s="66" t="s">
        <v>47</v>
      </c>
      <c r="D3" s="66" t="s">
        <v>110</v>
      </c>
      <c r="E3" s="127"/>
      <c r="F3" s="131"/>
      <c r="G3" s="132"/>
      <c r="H3" s="127"/>
    </row>
    <row r="4" spans="1:16" ht="15" customHeight="1" x14ac:dyDescent="0.25">
      <c r="A4" s="133" t="str">
        <f>+Identificación!B5</f>
        <v>Puede suceder que el título ejecutivo sea remitido sin medidas cautelares y sin vinculacion de compañía garante, lo que dificulta la recuperacion de los dineros y el pago de sanciones en el proceso de cobro coactivo</v>
      </c>
      <c r="B4" s="134" t="s">
        <v>62</v>
      </c>
      <c r="C4" s="135" t="s">
        <v>42</v>
      </c>
      <c r="D4" s="138"/>
      <c r="E4" s="67" t="s">
        <v>111</v>
      </c>
      <c r="F4" s="68" t="s">
        <v>112</v>
      </c>
      <c r="G4" s="69">
        <f>IF(F4=$L$7,10%,IF(F4=$L$8,5%,IF(F4=$L$9,2%,)))</f>
        <v>0.05</v>
      </c>
      <c r="H4" s="141">
        <f>IF(C4="X",Analisis!E7-(Analisis!E7*G9),Analisis!G7-(Analisis!G7*G9))</f>
        <v>0.22000000000000003</v>
      </c>
    </row>
    <row r="5" spans="1:16" ht="30.75" customHeight="1" x14ac:dyDescent="0.25">
      <c r="A5" s="134"/>
      <c r="B5" s="134"/>
      <c r="C5" s="136"/>
      <c r="D5" s="139"/>
      <c r="E5" s="70" t="s">
        <v>113</v>
      </c>
      <c r="F5" s="65" t="s">
        <v>114</v>
      </c>
      <c r="G5" s="71">
        <f>IF(F5="Automático",10%,5%)</f>
        <v>0.1</v>
      </c>
      <c r="H5" s="142"/>
    </row>
    <row r="6" spans="1:16" x14ac:dyDescent="0.25">
      <c r="A6" s="134"/>
      <c r="B6" s="134"/>
      <c r="C6" s="136"/>
      <c r="D6" s="139"/>
      <c r="E6" s="70" t="s">
        <v>115</v>
      </c>
      <c r="F6" s="65" t="s">
        <v>116</v>
      </c>
      <c r="G6" s="71">
        <f>IF(F6="Documentado",10%,5%)</f>
        <v>0.1</v>
      </c>
      <c r="H6" s="142"/>
    </row>
    <row r="7" spans="1:16" x14ac:dyDescent="0.25">
      <c r="A7" s="134"/>
      <c r="B7" s="134"/>
      <c r="C7" s="136"/>
      <c r="D7" s="139"/>
      <c r="E7" s="70" t="s">
        <v>117</v>
      </c>
      <c r="F7" s="65" t="s">
        <v>118</v>
      </c>
      <c r="G7" s="71">
        <f>IF(F7="Continua",10%,5%)</f>
        <v>0.1</v>
      </c>
      <c r="H7" s="142"/>
      <c r="L7" t="s">
        <v>119</v>
      </c>
      <c r="M7" t="s">
        <v>114</v>
      </c>
      <c r="N7" t="s">
        <v>116</v>
      </c>
      <c r="O7" t="s">
        <v>118</v>
      </c>
      <c r="P7" t="s">
        <v>120</v>
      </c>
    </row>
    <row r="8" spans="1:16" ht="57" customHeight="1" x14ac:dyDescent="0.25">
      <c r="A8" s="134"/>
      <c r="B8" s="134"/>
      <c r="C8" s="137"/>
      <c r="D8" s="140"/>
      <c r="E8" s="70" t="s">
        <v>121</v>
      </c>
      <c r="F8" s="65" t="s">
        <v>120</v>
      </c>
      <c r="G8" s="71">
        <f>IF(F8="Con registro",10%,5%)</f>
        <v>0.1</v>
      </c>
      <c r="H8" s="142"/>
      <c r="L8" t="s">
        <v>112</v>
      </c>
      <c r="M8" t="s">
        <v>122</v>
      </c>
      <c r="N8" t="s">
        <v>123</v>
      </c>
      <c r="O8" t="s">
        <v>124</v>
      </c>
      <c r="P8" t="s">
        <v>125</v>
      </c>
    </row>
    <row r="9" spans="1:16" x14ac:dyDescent="0.25">
      <c r="A9" s="144" t="s">
        <v>126</v>
      </c>
      <c r="B9" s="145"/>
      <c r="C9" s="145"/>
      <c r="D9" s="145"/>
      <c r="E9" s="145"/>
      <c r="F9" s="146"/>
      <c r="G9" s="72">
        <f>SUM(G4:G8)</f>
        <v>0.44999999999999996</v>
      </c>
      <c r="H9" s="143"/>
      <c r="L9" t="s">
        <v>127</v>
      </c>
    </row>
    <row r="10" spans="1:16" ht="15" customHeight="1" x14ac:dyDescent="0.25">
      <c r="A10" s="133" t="str">
        <f>+Identificación!B6</f>
        <v>Pueden presentarse sobornos o amenazas a los funcionarios del área de Cobro Coactivo</v>
      </c>
      <c r="B10" s="134" t="s">
        <v>46</v>
      </c>
      <c r="C10" s="135" t="s">
        <v>42</v>
      </c>
      <c r="D10" s="138"/>
      <c r="E10" s="67" t="s">
        <v>111</v>
      </c>
      <c r="F10" s="68" t="s">
        <v>112</v>
      </c>
      <c r="G10" s="69">
        <f>IF(F10=$L$7,10%,IF(F10=$L$8,5%,IF(F10=$L$9,2%,)))</f>
        <v>0.05</v>
      </c>
      <c r="H10" s="73" t="str">
        <f>IF(C10="X", "Valor Probabilidad residual", "Valor Impacto Residual")</f>
        <v>Valor Probabilidad residual</v>
      </c>
    </row>
    <row r="11" spans="1:16" ht="15" customHeight="1" x14ac:dyDescent="0.25">
      <c r="A11" s="134"/>
      <c r="B11" s="134"/>
      <c r="C11" s="136"/>
      <c r="D11" s="139"/>
      <c r="E11" s="70" t="s">
        <v>113</v>
      </c>
      <c r="F11" s="65" t="s">
        <v>114</v>
      </c>
      <c r="G11" s="71">
        <f>IF(F11="Automático",10%,5%)</f>
        <v>0.1</v>
      </c>
      <c r="H11" s="142">
        <f>IF(C10="X",Analisis!E8-(Analisis!E8*G15),Analisis!G8-(Analisis!G8*G15))</f>
        <v>0.11000000000000001</v>
      </c>
    </row>
    <row r="12" spans="1:16" ht="15" customHeight="1" x14ac:dyDescent="0.25">
      <c r="A12" s="134"/>
      <c r="B12" s="134"/>
      <c r="C12" s="136"/>
      <c r="D12" s="139"/>
      <c r="E12" s="70" t="s">
        <v>115</v>
      </c>
      <c r="F12" s="65" t="s">
        <v>116</v>
      </c>
      <c r="G12" s="71">
        <f>IF(F12="Documentado",10%,5%)</f>
        <v>0.1</v>
      </c>
      <c r="H12" s="142"/>
    </row>
    <row r="13" spans="1:16" x14ac:dyDescent="0.25">
      <c r="A13" s="134"/>
      <c r="B13" s="134"/>
      <c r="C13" s="136"/>
      <c r="D13" s="139"/>
      <c r="E13" s="70" t="s">
        <v>117</v>
      </c>
      <c r="F13" s="65" t="s">
        <v>118</v>
      </c>
      <c r="G13" s="71">
        <f>IF(F13="Continua",10%,5%)</f>
        <v>0.1</v>
      </c>
      <c r="H13" s="142"/>
    </row>
    <row r="14" spans="1:16" ht="70.5" customHeight="1" x14ac:dyDescent="0.25">
      <c r="A14" s="134"/>
      <c r="B14" s="134"/>
      <c r="C14" s="137"/>
      <c r="D14" s="140"/>
      <c r="E14" s="70" t="s">
        <v>121</v>
      </c>
      <c r="F14" s="65" t="s">
        <v>120</v>
      </c>
      <c r="G14" s="71">
        <f>IF(F14="Con registro",10%,5%)</f>
        <v>0.1</v>
      </c>
      <c r="H14" s="142"/>
    </row>
    <row r="15" spans="1:16" x14ac:dyDescent="0.25">
      <c r="A15" s="144" t="s">
        <v>126</v>
      </c>
      <c r="B15" s="145"/>
      <c r="C15" s="145"/>
      <c r="D15" s="145"/>
      <c r="E15" s="145"/>
      <c r="F15" s="146"/>
      <c r="G15" s="72">
        <f>SUM(G10:G14)</f>
        <v>0.44999999999999996</v>
      </c>
      <c r="H15" s="143"/>
    </row>
  </sheetData>
  <mergeCells count="19">
    <mergeCell ref="A10:A14"/>
    <mergeCell ref="B10:B14"/>
    <mergeCell ref="C10:C14"/>
    <mergeCell ref="D10:D14"/>
    <mergeCell ref="H11:H15"/>
    <mergeCell ref="A15:F15"/>
    <mergeCell ref="A4:A8"/>
    <mergeCell ref="B4:B8"/>
    <mergeCell ref="C4:C8"/>
    <mergeCell ref="D4:D8"/>
    <mergeCell ref="H4:H9"/>
    <mergeCell ref="A9:F9"/>
    <mergeCell ref="A1:H1"/>
    <mergeCell ref="A2:A3"/>
    <mergeCell ref="B2:B3"/>
    <mergeCell ref="C2:D2"/>
    <mergeCell ref="E2:E3"/>
    <mergeCell ref="F2:G3"/>
    <mergeCell ref="H2:H3"/>
  </mergeCells>
  <dataValidations count="5">
    <dataValidation type="list" allowBlank="1" showInputMessage="1" showErrorMessage="1" sqref="F4 F10" xr:uid="{F01B7CF1-3E88-4690-976E-9DE8C946BA70}">
      <formula1>$L$7:$L$9</formula1>
    </dataValidation>
    <dataValidation type="list" allowBlank="1" showInputMessage="1" showErrorMessage="1" sqref="F8 F14" xr:uid="{F6FCACC3-B50D-4599-8114-993853B4227F}">
      <formula1>$P$7:$P$8</formula1>
    </dataValidation>
    <dataValidation type="list" allowBlank="1" showInputMessage="1" showErrorMessage="1" sqref="F7 F13" xr:uid="{6A946589-6948-4024-8216-39D3D5BC2096}">
      <formula1>$O$7:$O$8</formula1>
    </dataValidation>
    <dataValidation type="list" allowBlank="1" showInputMessage="1" showErrorMessage="1" sqref="F6 F12" xr:uid="{571B0C2C-7183-4465-9672-496AFF31BC9B}">
      <formula1>$N$7:$N$8</formula1>
    </dataValidation>
    <dataValidation type="list" allowBlank="1" showInputMessage="1" showErrorMessage="1" sqref="F5 F11" xr:uid="{F13660FD-BB5E-419C-8E77-1211A87960A8}">
      <formula1>$M$7:$M$8</formula1>
    </dataValidation>
  </dataValidations>
  <printOptions horizontalCentered="1" verticalCentered="1"/>
  <pageMargins left="0.70866141732283472" right="0.70866141732283472" top="1.6929133858267718" bottom="0.74803149606299213" header="0.31496062992125984" footer="0.31496062992125984"/>
  <pageSetup paperSize="119" scale="80" orientation="landscape" r:id="rId1"/>
  <headerFooter>
    <oddHeader>&amp;L&amp;G&amp;CMAPA DE RIESGOS
INSTITUCIONAL, POR PROCESOS Y DE CORRUPCIÓN
2021&amp;R&amp;G</oddHead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F3CF1-A81C-4177-8BB8-439EA2D67B80}">
  <dimension ref="A1:I17"/>
  <sheetViews>
    <sheetView tabSelected="1" view="pageBreakPreview" zoomScale="85" zoomScaleNormal="80" zoomScaleSheetLayoutView="85" workbookViewId="0">
      <selection activeCell="H8" sqref="H8"/>
    </sheetView>
  </sheetViews>
  <sheetFormatPr baseColWidth="10" defaultColWidth="11" defaultRowHeight="14.25" x14ac:dyDescent="0.2"/>
  <cols>
    <col min="1" max="1" width="29.85546875" style="5" customWidth="1"/>
    <col min="2" max="2" width="6.28515625" style="5" bestFit="1" customWidth="1"/>
    <col min="3" max="3" width="12.28515625" style="5" bestFit="1" customWidth="1"/>
    <col min="4" max="4" width="8.42578125" style="5" customWidth="1"/>
    <col min="5" max="5" width="12.85546875" style="5" customWidth="1"/>
    <col min="6" max="6" width="29.85546875" style="5" customWidth="1"/>
    <col min="7" max="7" width="15.5703125" style="5" customWidth="1"/>
    <col min="8" max="8" width="26.5703125" style="5" customWidth="1"/>
    <col min="9" max="9" width="55.28515625" style="5" customWidth="1"/>
    <col min="10" max="16384" width="11" style="5"/>
  </cols>
  <sheetData>
    <row r="1" spans="1:9" ht="15" x14ac:dyDescent="0.25">
      <c r="A1" s="113" t="s">
        <v>41</v>
      </c>
      <c r="B1" s="113"/>
      <c r="C1" s="113"/>
      <c r="D1" s="113"/>
      <c r="E1" s="113"/>
      <c r="F1" s="113"/>
      <c r="G1" s="113"/>
      <c r="H1" s="113"/>
    </row>
    <row r="2" spans="1:9" x14ac:dyDescent="0.2">
      <c r="A2" s="114" t="str">
        <f>+'Contexto Estratégico'!A2:D2</f>
        <v>PROCESO: Jurisdiccion Coactiva</v>
      </c>
      <c r="B2" s="114"/>
      <c r="C2" s="114"/>
      <c r="D2" s="114"/>
      <c r="E2" s="114"/>
      <c r="F2" s="114"/>
      <c r="G2" s="114"/>
      <c r="H2" s="114"/>
    </row>
    <row r="3" spans="1:9" ht="46.5" customHeight="1" x14ac:dyDescent="0.2">
      <c r="A3" s="115" t="str">
        <f>+'Contexto Estratégico'!A3:D3</f>
        <v>OBJETIVO: Obtener de los responsables fiscales, de los sancionados y demas deudores el respectivo pago o concertar con ellos el mayor número posible de acuerdos de pago. Evitar la configuracion de perdida de fuerza ejecutoria de los titulos ejecutivos y la prescripción de la acción ejecutiva.</v>
      </c>
      <c r="B3" s="116"/>
      <c r="C3" s="116"/>
      <c r="D3" s="116"/>
      <c r="E3" s="116"/>
      <c r="F3" s="116"/>
      <c r="G3" s="116"/>
      <c r="H3" s="117"/>
    </row>
    <row r="4" spans="1:9" ht="15" customHeight="1" x14ac:dyDescent="0.25">
      <c r="A4" s="118" t="s">
        <v>16</v>
      </c>
      <c r="B4" s="120"/>
      <c r="C4" s="120"/>
      <c r="D4" s="120"/>
      <c r="E4" s="121"/>
      <c r="F4" s="118" t="s">
        <v>40</v>
      </c>
      <c r="G4" s="118" t="s">
        <v>19</v>
      </c>
      <c r="H4" s="118" t="s">
        <v>20</v>
      </c>
    </row>
    <row r="5" spans="1:9" ht="15" customHeight="1" x14ac:dyDescent="0.25">
      <c r="A5" s="118"/>
      <c r="B5" s="119" t="s">
        <v>18</v>
      </c>
      <c r="C5" s="121"/>
      <c r="D5" s="112" t="s">
        <v>15</v>
      </c>
      <c r="E5" s="112"/>
      <c r="F5" s="118"/>
      <c r="G5" s="118"/>
      <c r="H5" s="118"/>
    </row>
    <row r="6" spans="1:9" ht="15" x14ac:dyDescent="0.25">
      <c r="A6" s="118"/>
      <c r="B6" s="74" t="s">
        <v>26</v>
      </c>
      <c r="C6" s="74" t="s">
        <v>27</v>
      </c>
      <c r="D6" s="74" t="s">
        <v>26</v>
      </c>
      <c r="E6" s="74" t="s">
        <v>27</v>
      </c>
      <c r="F6" s="118"/>
      <c r="G6" s="118"/>
      <c r="H6" s="118"/>
    </row>
    <row r="7" spans="1:9" ht="141.75" customHeight="1" x14ac:dyDescent="0.2">
      <c r="A7" s="76" t="str">
        <f>+Identificación!B5</f>
        <v>Puede suceder que el título ejecutivo sea remitido sin medidas cautelares y sin vinculacion de compañía garante, lo que dificulta la recuperacion de los dineros y el pago de sanciones en el proceso de cobro coactivo</v>
      </c>
      <c r="B7" s="64">
        <v>0.22</v>
      </c>
      <c r="C7" s="77" t="str">
        <f>IF(B7&lt;=20%,ProbImpacto!$B$29,IF(B7&lt;=40%,ProbImpacto!$B$30,IF(B7&lt;=60%,ProbImpacto!$B$31,IF(B7&lt;=80%,ProbImpacto!$B$32,ProbImpacto!$B$33))))</f>
        <v xml:space="preserve">Baja </v>
      </c>
      <c r="D7" s="64">
        <v>0.8</v>
      </c>
      <c r="E7" s="77" t="str">
        <f>IF(D7&lt;=20%,ProbImpacto!$B$39,IF(D7&lt;=40%,ProbImpacto!$B$40,IF(D7&lt;=60%,ProbImpacto!$B$41,IF(D7&lt;=80%,ProbImpacto!$B$42,ProbImpacto!$B$43))))</f>
        <v>Mayor</v>
      </c>
      <c r="F7" s="77" t="str">
        <f>+Identificación!E5</f>
        <v>Que no se haga efectiva la recuperacion de cartera a favor del estado. Que los titulos ejecutivos lleguen sin posible cubrimiento de la deuda. Incremento de la cartera de dificil cobro.</v>
      </c>
      <c r="G7" s="77" t="s">
        <v>135</v>
      </c>
      <c r="H7" s="77" t="s">
        <v>105</v>
      </c>
      <c r="I7" s="18"/>
    </row>
    <row r="8" spans="1:9" ht="93.75" customHeight="1" x14ac:dyDescent="0.2">
      <c r="A8" s="76" t="str">
        <f>+Identificación!B6</f>
        <v>Pueden presentarse sobornos o amenazas a los funcionarios del área de Cobro Coactivo</v>
      </c>
      <c r="B8" s="64">
        <v>0.11</v>
      </c>
      <c r="C8" s="77" t="str">
        <f>IF(B8&lt;=20%,ProbImpacto!$B$29,IF(B8&lt;=40%,ProbImpacto!$B$30,IF(B8&lt;=60%,ProbImpacto!$B$31,IF(B8&lt;=80%,ProbImpacto!$B$32,ProbImpacto!$B$33))))</f>
        <v xml:space="preserve">Muy Baja </v>
      </c>
      <c r="D8" s="64">
        <v>1</v>
      </c>
      <c r="E8" s="77" t="str">
        <f>IF(D8&lt;=20%,ProbImpacto!$B$39,IF(D8&lt;=40%,ProbImpacto!$B$40,IF(D8&lt;=60%,ProbImpacto!$B$41,IF(D8&lt;=80%,ProbImpacto!$B$42,ProbImpacto!$B$43))))</f>
        <v>Catastrofico</v>
      </c>
      <c r="F8" s="77" t="str">
        <f>+Identificación!E6</f>
        <v>Afectación de la integridad de los funcionarios del área, perdida de recursos del Estado</v>
      </c>
      <c r="G8" s="77" t="s">
        <v>136</v>
      </c>
      <c r="H8" s="77" t="s">
        <v>106</v>
      </c>
    </row>
    <row r="9" spans="1:9" hidden="1" x14ac:dyDescent="0.2">
      <c r="A9" s="77"/>
      <c r="B9" s="34"/>
      <c r="C9" s="77"/>
      <c r="D9" s="34"/>
      <c r="E9" s="77"/>
      <c r="F9" s="75"/>
      <c r="G9" s="77"/>
      <c r="H9" s="77"/>
    </row>
    <row r="10" spans="1:9" hidden="1" x14ac:dyDescent="0.2">
      <c r="A10" s="76"/>
      <c r="B10" s="34"/>
      <c r="C10" s="77"/>
      <c r="D10" s="34"/>
      <c r="E10" s="77"/>
      <c r="F10" s="75"/>
      <c r="G10" s="77"/>
      <c r="H10" s="77"/>
    </row>
    <row r="11" spans="1:9" hidden="1" x14ac:dyDescent="0.2">
      <c r="A11" s="77"/>
      <c r="B11" s="34"/>
      <c r="C11" s="77"/>
      <c r="D11" s="34"/>
      <c r="E11" s="77"/>
      <c r="F11" s="77"/>
      <c r="G11" s="77"/>
      <c r="H11" s="77"/>
    </row>
    <row r="12" spans="1:9" hidden="1" x14ac:dyDescent="0.2">
      <c r="A12" s="77">
        <f>+Identificación!B8</f>
        <v>0</v>
      </c>
      <c r="B12" s="77"/>
      <c r="C12" s="77"/>
      <c r="D12" s="77"/>
      <c r="E12" s="77"/>
      <c r="F12" s="77"/>
      <c r="G12" s="77"/>
      <c r="H12" s="77"/>
    </row>
    <row r="13" spans="1:9" hidden="1" x14ac:dyDescent="0.2">
      <c r="A13" s="77">
        <f>+Identificación!B9</f>
        <v>0</v>
      </c>
      <c r="B13" s="77"/>
      <c r="C13" s="77"/>
      <c r="D13" s="77"/>
      <c r="E13" s="77"/>
      <c r="F13" s="77"/>
      <c r="G13" s="77"/>
      <c r="H13" s="77"/>
    </row>
    <row r="14" spans="1:9" hidden="1" x14ac:dyDescent="0.2">
      <c r="A14" s="77">
        <f>+Identificación!B10</f>
        <v>0</v>
      </c>
      <c r="B14" s="77"/>
      <c r="C14" s="77"/>
      <c r="D14" s="77"/>
      <c r="E14" s="77"/>
      <c r="F14" s="77"/>
      <c r="G14" s="77"/>
      <c r="H14" s="77"/>
    </row>
    <row r="15" spans="1:9" hidden="1" x14ac:dyDescent="0.2">
      <c r="A15" s="77">
        <f>+Identificación!B11</f>
        <v>0</v>
      </c>
      <c r="B15" s="77"/>
      <c r="C15" s="77"/>
      <c r="D15" s="77"/>
      <c r="E15" s="77"/>
      <c r="F15" s="77"/>
      <c r="G15" s="77"/>
      <c r="H15" s="77"/>
    </row>
    <row r="16" spans="1:9" hidden="1" x14ac:dyDescent="0.2">
      <c r="A16" s="77">
        <f>+Identificación!B12</f>
        <v>0</v>
      </c>
      <c r="B16" s="77"/>
      <c r="C16" s="77"/>
      <c r="D16" s="77"/>
      <c r="E16" s="77"/>
      <c r="F16" s="77"/>
      <c r="G16" s="77"/>
      <c r="H16" s="77"/>
    </row>
    <row r="17" spans="1:8" hidden="1" x14ac:dyDescent="0.2">
      <c r="A17" s="77">
        <f>+Identificación!B13</f>
        <v>0</v>
      </c>
      <c r="B17" s="77"/>
      <c r="C17" s="77"/>
      <c r="D17" s="77"/>
      <c r="E17" s="77"/>
      <c r="F17" s="77"/>
      <c r="G17" s="77"/>
      <c r="H17" s="77"/>
    </row>
  </sheetData>
  <mergeCells count="10">
    <mergeCell ref="B5:C5"/>
    <mergeCell ref="A1:H1"/>
    <mergeCell ref="A2:H2"/>
    <mergeCell ref="A3:H3"/>
    <mergeCell ref="A4:A6"/>
    <mergeCell ref="B4:E4"/>
    <mergeCell ref="F4:F6"/>
    <mergeCell ref="G4:G6"/>
    <mergeCell ref="H4:H6"/>
    <mergeCell ref="D5:E5"/>
  </mergeCells>
  <conditionalFormatting sqref="E9:E17">
    <cfRule type="containsText" dxfId="47" priority="52" operator="containsText" text="Catastrofico">
      <formula>NOT(ISERROR(SEARCH("Catastrofico",E9)))</formula>
    </cfRule>
    <cfRule type="containsText" dxfId="46" priority="53" operator="containsText" text="Mayor">
      <formula>NOT(ISERROR(SEARCH("Mayor",E9)))</formula>
    </cfRule>
    <cfRule type="containsText" dxfId="45" priority="54" operator="containsText" text="Moderado">
      <formula>NOT(ISERROR(SEARCH("Moderado",E9)))</formula>
    </cfRule>
    <cfRule type="containsText" dxfId="44" priority="55" operator="containsText" text="Menor">
      <formula>NOT(ISERROR(SEARCH("Menor",E9)))</formula>
    </cfRule>
    <cfRule type="containsText" dxfId="43" priority="56" operator="containsText" text="Menor">
      <formula>NOT(ISERROR(SEARCH("Menor",E9)))</formula>
    </cfRule>
    <cfRule type="containsText" dxfId="42" priority="57" operator="containsText" text="Menor">
      <formula>NOT(ISERROR(SEARCH("Menor",E9)))</formula>
    </cfRule>
    <cfRule type="containsText" dxfId="41" priority="58" operator="containsText" text="Insignificante">
      <formula>NOT(ISERROR(SEARCH("Insignificante",E9)))</formula>
    </cfRule>
  </conditionalFormatting>
  <conditionalFormatting sqref="D9:D17">
    <cfRule type="containsText" dxfId="40" priority="46" operator="containsText" text="5">
      <formula>NOT(ISERROR(SEARCH("5",D9)))</formula>
    </cfRule>
    <cfRule type="containsText" dxfId="39" priority="47" operator="containsText" text="4">
      <formula>NOT(ISERROR(SEARCH("4",D9)))</formula>
    </cfRule>
    <cfRule type="containsText" dxfId="38" priority="48" operator="containsText" text="4">
      <formula>NOT(ISERROR(SEARCH("4",D9)))</formula>
    </cfRule>
    <cfRule type="containsText" dxfId="37" priority="49" operator="containsText" text="3">
      <formula>NOT(ISERROR(SEARCH("3",D9)))</formula>
    </cfRule>
    <cfRule type="containsText" dxfId="36" priority="50" operator="containsText" text="2">
      <formula>NOT(ISERROR(SEARCH("2",D9)))</formula>
    </cfRule>
    <cfRule type="containsText" dxfId="35" priority="51" operator="containsText" text="1">
      <formula>NOT(ISERROR(SEARCH("1",D9)))</formula>
    </cfRule>
  </conditionalFormatting>
  <conditionalFormatting sqref="C13:C17">
    <cfRule type="containsText" dxfId="34" priority="38" operator="containsText" text="Improbable">
      <formula>NOT(ISERROR(SEARCH("Improbable",C13)))</formula>
    </cfRule>
    <cfRule type="containsText" dxfId="33" priority="39" operator="containsText" text="Casi seguro">
      <formula>NOT(ISERROR(SEARCH("Casi seguro",C13)))</formula>
    </cfRule>
    <cfRule type="containsText" dxfId="32" priority="40" operator="containsText" text="Probable">
      <formula>NOT(ISERROR(SEARCH("Probable",C13)))</formula>
    </cfRule>
    <cfRule type="containsText" dxfId="31" priority="41" operator="containsText" text="Probable">
      <formula>NOT(ISERROR(SEARCH("Probable",C13)))</formula>
    </cfRule>
    <cfRule type="containsText" dxfId="30" priority="42" operator="containsText" text="Posible">
      <formula>NOT(ISERROR(SEARCH("Posible",C13)))</formula>
    </cfRule>
    <cfRule type="containsText" dxfId="29" priority="43" operator="containsText" text="Improbable">
      <formula>NOT(ISERROR(SEARCH("Improbable",C13)))</formula>
    </cfRule>
    <cfRule type="containsText" dxfId="28" priority="44" operator="containsText" text="Raro">
      <formula>NOT(ISERROR(SEARCH("Raro",C13)))</formula>
    </cfRule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{AB2A06E1-0DC5-4199-A93D-D0E0F9A7EDC4}</x14:id>
        </ext>
      </extLst>
    </cfRule>
  </conditionalFormatting>
  <conditionalFormatting sqref="B9:B17">
    <cfRule type="containsText" dxfId="27" priority="31" operator="containsText" text="4">
      <formula>NOT(ISERROR(SEARCH("4",B9)))</formula>
    </cfRule>
    <cfRule type="containsText" dxfId="26" priority="32" operator="containsText" text="4">
      <formula>NOT(ISERROR(SEARCH("4",B9)))</formula>
    </cfRule>
    <cfRule type="containsText" dxfId="25" priority="33" operator="containsText" text="5">
      <formula>NOT(ISERROR(SEARCH("5",B9)))</formula>
    </cfRule>
    <cfRule type="containsText" dxfId="24" priority="34" operator="containsText" text="4">
      <formula>NOT(ISERROR(SEARCH("4",B9)))</formula>
    </cfRule>
    <cfRule type="containsText" dxfId="23" priority="35" operator="containsText" text="3">
      <formula>NOT(ISERROR(SEARCH("3",B9)))</formula>
    </cfRule>
    <cfRule type="containsText" dxfId="22" priority="36" operator="containsText" text="2">
      <formula>NOT(ISERROR(SEARCH("2",B9)))</formula>
    </cfRule>
    <cfRule type="containsText" dxfId="21" priority="37" operator="containsText" text="1">
      <formula>NOT(ISERROR(SEARCH("1",B9)))</formula>
    </cfRule>
  </conditionalFormatting>
  <conditionalFormatting sqref="G9:G17">
    <cfRule type="containsText" dxfId="20" priority="27" operator="containsText" text="extrema">
      <formula>NOT(ISERROR(SEARCH("extrema",G9)))</formula>
    </cfRule>
    <cfRule type="containsText" dxfId="19" priority="28" operator="containsText" text="Alta">
      <formula>NOT(ISERROR(SEARCH("Alta",G9)))</formula>
    </cfRule>
    <cfRule type="containsText" dxfId="18" priority="29" operator="containsText" text="moderada">
      <formula>NOT(ISERROR(SEARCH("moderada",G9)))</formula>
    </cfRule>
    <cfRule type="containsText" dxfId="17" priority="30" operator="containsText" text="Zona de riesgo baja">
      <formula>NOT(ISERROR(SEARCH("Zona de riesgo baja",G9)))</formula>
    </cfRule>
  </conditionalFormatting>
  <conditionalFormatting sqref="H12:H17">
    <cfRule type="containsText" dxfId="16" priority="23" operator="containsText" text="Reducir el riesgo, evitar, compartir o transferir">
      <formula>NOT(ISERROR(SEARCH("Reducir el riesgo, evitar, compartir o transferir",H12)))</formula>
    </cfRule>
    <cfRule type="containsText" dxfId="15" priority="24" operator="containsText" text="Reducir el riesgo, evitar, compartir o transferir">
      <formula>NOT(ISERROR(SEARCH("Reducir el riesgo, evitar, compartir o transferir",H12)))</formula>
    </cfRule>
    <cfRule type="containsText" dxfId="14" priority="25" operator="containsText" text="Asumir el riesgo, reducir el riesgo">
      <formula>NOT(ISERROR(SEARCH("Asumir el riesgo, reducir el riesgo",H12)))</formula>
    </cfRule>
    <cfRule type="containsText" dxfId="13" priority="26" operator="containsText" text="Asumir el riesgo">
      <formula>NOT(ISERROR(SEARCH("Asumir el riesgo",H12)))</formula>
    </cfRule>
  </conditionalFormatting>
  <conditionalFormatting sqref="C9:C12">
    <cfRule type="containsText" dxfId="12" priority="19" operator="containsText" text="Improbable">
      <formula>NOT(ISERROR(SEARCH("Improbable",C9)))</formula>
    </cfRule>
    <cfRule type="containsText" dxfId="11" priority="20" operator="containsText" text="Casi seguro">
      <formula>NOT(ISERROR(SEARCH("Casi seguro",C9)))</formula>
    </cfRule>
    <cfRule type="containsText" dxfId="10" priority="21" operator="containsText" text="Probable">
      <formula>NOT(ISERROR(SEARCH("Probable",C9)))</formula>
    </cfRule>
    <cfRule type="containsText" dxfId="9" priority="22" operator="containsText" text="Raro">
      <formula>NOT(ISERROR(SEARCH("Raro",C9)))</formula>
    </cfRule>
  </conditionalFormatting>
  <conditionalFormatting sqref="C9:C12">
    <cfRule type="containsText" dxfId="8" priority="18" operator="containsText" text="Posible">
      <formula>NOT(ISERROR(SEARCH("Posible",C9)))</formula>
    </cfRule>
  </conditionalFormatting>
  <dataValidations count="5">
    <dataValidation type="list" allowBlank="1" showInputMessage="1" showErrorMessage="1" prompt="Selecciones la medida de respuesta al riesgo correspondiente a la zona de riesgo definida en la columna anterior" sqref="H9:H17" xr:uid="{98F39823-884C-4E2A-8717-310B570E8554}">
      <formula1>#REF!</formula1>
    </dataValidation>
    <dataValidation type="list" allowBlank="1" showInputMessage="1" showErrorMessage="1" prompt="Identificar la zona de riesgo ubicándola en la matriz de riesgo inherente" sqref="G9:G17" xr:uid="{93FE5469-E503-4D13-9414-2C0BB445DC62}">
      <formula1>#REF!</formula1>
    </dataValidation>
    <dataValidation type="list" allowBlank="1" showInputMessage="1" showErrorMessage="1" prompt="Seleccione el descriptor correspondiende al valor dado en la columna anterior" sqref="E9:E17" xr:uid="{EAE067CE-4F74-4063-B7D9-203E4B81104F}">
      <formula1>#REF!</formula1>
    </dataValidation>
    <dataValidation type="list" allowBlank="1" showInputMessage="1" showErrorMessage="1" sqref="D9:D17 B9:B17" xr:uid="{306102A4-F053-46E5-9251-285C208D4AC7}">
      <formula1>#REF!</formula1>
    </dataValidation>
    <dataValidation type="list" allowBlank="1" showInputMessage="1" showErrorMessage="1" prompt="Seleccione el descriptor correspondiente al valor de columna anterior" sqref="C9:C17" xr:uid="{DB08AD28-D921-4EF7-A688-3D9EA086BA13}">
      <formula1>#REF!</formula1>
    </dataValidation>
  </dataValidations>
  <printOptions horizontalCentered="1" verticalCentered="1"/>
  <pageMargins left="0.70866141732283472" right="0.70866141732283472" top="1.4566929133858268" bottom="0.74803149606299213" header="0.31496062992125984" footer="0.31496062992125984"/>
  <pageSetup paperSize="119" scale="86" orientation="landscape" r:id="rId1"/>
  <headerFooter>
    <oddHeader>&amp;L&amp;G&amp;C&amp;14MAPA DE RIESGOS
INSTITUCIONAL, POR PROCESOS Y DE CORRUPCIÓN
2021&amp;R&amp;G</oddHead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B2A06E1-0DC5-4199-A93D-D0E0F9A7EDC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C13:C17</xm:sqref>
        </x14:conditionalFormatting>
        <x14:conditionalFormatting xmlns:xm="http://schemas.microsoft.com/office/excel/2006/main">
          <x14:cfRule type="containsText" priority="5" operator="containsText" id="{D994F569-02C6-41B0-AB04-37B3CE6D21CC}">
            <xm:f>NOT(ISERROR(SEARCH(ProbImpacto!$B$47,G7)))</xm:f>
            <xm:f>ProbImpacto!$B$47</xm:f>
            <x14:dxf>
              <fill>
                <patternFill>
                  <bgColor rgb="FF92D050"/>
                </patternFill>
              </fill>
            </x14:dxf>
          </x14:cfRule>
          <x14:cfRule type="containsText" priority="6" operator="containsText" id="{A215A5D5-CE39-40A6-88EF-74C44A659BB3}">
            <xm:f>NOT(ISERROR(SEARCH(ProbImpacto!$B$48,G7)))</xm:f>
            <xm:f>ProbImpacto!$B$48</xm:f>
            <x14:dxf>
              <fill>
                <patternFill>
                  <bgColor rgb="FFFFFF00"/>
                </patternFill>
              </fill>
            </x14:dxf>
          </x14:cfRule>
          <x14:cfRule type="containsText" priority="7" operator="containsText" id="{4C71FC1F-6853-42A6-8C83-7CC126F2A575}">
            <xm:f>NOT(ISERROR(SEARCH(ProbImpacto!$B$49,G7)))</xm:f>
            <xm:f>ProbImpacto!$B$49</xm:f>
            <x14:dxf>
              <fill>
                <patternFill>
                  <bgColor rgb="FFFFC000"/>
                </patternFill>
              </fill>
            </x14:dxf>
          </x14:cfRule>
          <x14:cfRule type="containsText" priority="8" operator="containsText" id="{3FCE6D21-2FD2-4AF2-846F-1C601B9C0971}">
            <xm:f>NOT(ISERROR(SEARCH(ProbImpacto!$B$50,G7)))</xm:f>
            <xm:f>ProbImpacto!$B$50</xm:f>
            <x14:dxf>
              <fill>
                <patternFill>
                  <bgColor rgb="FFFF0000"/>
                </patternFill>
              </fill>
            </x14:dxf>
          </x14:cfRule>
          <xm:sqref>G7:G8</xm:sqref>
        </x14:conditionalFormatting>
        <x14:conditionalFormatting xmlns:xm="http://schemas.microsoft.com/office/excel/2006/main">
          <x14:cfRule type="containsText" priority="1" operator="containsText" id="{B298C71F-87E1-4731-A73D-BF9454E54FC2}">
            <xm:f>NOT(ISERROR(SEARCH(ProbImpacto!$C$47,H7)))</xm:f>
            <xm:f>ProbImpacto!$C$47</xm:f>
            <x14:dxf>
              <fill>
                <patternFill>
                  <bgColor rgb="FF92D050"/>
                </patternFill>
              </fill>
            </x14:dxf>
          </x14:cfRule>
          <x14:cfRule type="containsText" priority="2" operator="containsText" id="{0C51790B-A654-41F5-BBDA-63DC318C3015}">
            <xm:f>NOT(ISERROR(SEARCH(ProbImpacto!$C$48,H7)))</xm:f>
            <xm:f>ProbImpacto!$C$48</xm:f>
            <x14:dxf>
              <fill>
                <patternFill>
                  <bgColor rgb="FFFFFF00"/>
                </patternFill>
              </fill>
            </x14:dxf>
          </x14:cfRule>
          <x14:cfRule type="containsText" priority="3" operator="containsText" id="{3143C8C9-1350-449D-AA93-B29E2F26DF68}">
            <xm:f>NOT(ISERROR(SEARCH(ProbImpacto!$C$49,H7)))</xm:f>
            <xm:f>ProbImpacto!$C$49</xm:f>
            <x14:dxf>
              <fill>
                <patternFill>
                  <bgColor rgb="FFFFC000"/>
                </patternFill>
              </fill>
            </x14:dxf>
          </x14:cfRule>
          <x14:cfRule type="containsText" priority="4" operator="containsText" id="{0F88559B-3020-47F3-848B-0BBD3042BAE6}">
            <xm:f>NOT(ISERROR(SEARCH(ProbImpacto!$C$50,H7)))</xm:f>
            <xm:f>ProbImpacto!$C$50</xm:f>
            <x14:dxf>
              <fill>
                <patternFill>
                  <bgColor rgb="FFFF0000"/>
                </patternFill>
              </fill>
            </x14:dxf>
          </x14:cfRule>
          <xm:sqref>H7:H8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lecciones la medida de respuesta al riesgo correspondiente a la zona de riesgo definida en la columna anterior" xr:uid="{A4837B76-F2AA-4B3C-B261-86011AFF68A4}">
          <x14:formula1>
            <xm:f>ProbImpacto!$C$47:$C$50</xm:f>
          </x14:formula1>
          <xm:sqref>H7:H8</xm:sqref>
        </x14:dataValidation>
        <x14:dataValidation type="list" allowBlank="1" showInputMessage="1" showErrorMessage="1" prompt="Identificar la zona de riesgo ubicándola en la matriz de riesgo inherente" xr:uid="{064D1103-2502-45FD-AFAA-0D27BCFC2347}">
          <x14:formula1>
            <xm:f>ProbImpacto!$B$47:$B$50</xm:f>
          </x14:formula1>
          <xm:sqref>G7:G8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Contexto Estratégico</vt:lpstr>
      <vt:lpstr>Identificación</vt:lpstr>
      <vt:lpstr>Analisis</vt:lpstr>
      <vt:lpstr>ProbImpacto</vt:lpstr>
      <vt:lpstr>Valoración Controles</vt:lpstr>
      <vt:lpstr>Riesgo residual</vt:lpstr>
      <vt:lpstr>Identificación!Área_de_impresión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</dc:creator>
  <cp:lastModifiedBy>CONTRALORIA</cp:lastModifiedBy>
  <cp:lastPrinted>2020-03-12T19:14:23Z</cp:lastPrinted>
  <dcterms:created xsi:type="dcterms:W3CDTF">2016-10-25T13:30:10Z</dcterms:created>
  <dcterms:modified xsi:type="dcterms:W3CDTF">2021-06-22T15:38:01Z</dcterms:modified>
</cp:coreProperties>
</file>