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Benjamin2\Planeación estratégica\Riesgos\Caracterización 2021\Revisados B\"/>
    </mc:Choice>
  </mc:AlternateContent>
  <xr:revisionPtr revIDLastSave="0" documentId="13_ncr:1_{07BAA4CD-0176-43C1-AD0D-FA33978124A4}" xr6:coauthVersionLast="47" xr6:coauthVersionMax="47" xr10:uidLastSave="{00000000-0000-0000-0000-000000000000}"/>
  <bookViews>
    <workbookView xWindow="-120" yWindow="-120" windowWidth="20730" windowHeight="11760" activeTab="5" xr2:uid="{00000000-000D-0000-FFFF-FFFF00000000}"/>
  </bookViews>
  <sheets>
    <sheet name="Contexto Estratégico" sheetId="1" r:id="rId1"/>
    <sheet name="Identificación" sheetId="2" r:id="rId2"/>
    <sheet name="Analisis" sheetId="4" r:id="rId3"/>
    <sheet name="ProbImpacto" sheetId="9" state="hidden" r:id="rId4"/>
    <sheet name="Valoración Controles" sheetId="10" r:id="rId5"/>
    <sheet name="Riesgo residual" sheetId="11" r:id="rId6"/>
  </sheets>
  <definedNames>
    <definedName name="_xlnm.Print_Area" localSheetId="0">'Contexto Estratégico'!$A$1:$D$9</definedName>
  </definedNames>
  <calcPr calcId="181029"/>
</workbook>
</file>

<file path=xl/calcChain.xml><?xml version="1.0" encoding="utf-8"?>
<calcChain xmlns="http://schemas.openxmlformats.org/spreadsheetml/2006/main">
  <c r="E8" i="11" l="1"/>
  <c r="E9" i="11"/>
  <c r="E10" i="11"/>
  <c r="E7" i="11"/>
  <c r="C8" i="11"/>
  <c r="C9" i="11"/>
  <c r="C10" i="11"/>
  <c r="C7" i="11"/>
  <c r="F10" i="11"/>
  <c r="A10" i="11"/>
  <c r="F9" i="11"/>
  <c r="A9" i="11"/>
  <c r="F8" i="11"/>
  <c r="A8" i="11"/>
  <c r="F7" i="11"/>
  <c r="A7" i="11"/>
  <c r="A3" i="11"/>
  <c r="A2" i="11"/>
  <c r="A22" i="10"/>
  <c r="A16" i="10"/>
  <c r="A10" i="10"/>
  <c r="A4" i="10"/>
  <c r="G26" i="10"/>
  <c r="G25" i="10"/>
  <c r="G24" i="10"/>
  <c r="G23" i="10"/>
  <c r="H22" i="10"/>
  <c r="G22" i="10"/>
  <c r="G20" i="10"/>
  <c r="G19" i="10"/>
  <c r="G18" i="10"/>
  <c r="G17" i="10"/>
  <c r="H16" i="10"/>
  <c r="G16" i="10"/>
  <c r="G14" i="10"/>
  <c r="G13" i="10"/>
  <c r="G12" i="10"/>
  <c r="G11" i="10"/>
  <c r="H10" i="10"/>
  <c r="G10" i="10"/>
  <c r="G8" i="10"/>
  <c r="G7" i="10"/>
  <c r="G6" i="10"/>
  <c r="G5" i="10"/>
  <c r="G4" i="10"/>
  <c r="H2" i="10"/>
  <c r="G21" i="10" l="1"/>
  <c r="G15" i="10"/>
  <c r="G27" i="10"/>
  <c r="G9" i="10"/>
  <c r="H8" i="4" l="1"/>
  <c r="H9" i="4"/>
  <c r="H10" i="4"/>
  <c r="H7" i="4"/>
  <c r="D8" i="4"/>
  <c r="E8" i="4" s="1"/>
  <c r="H11" i="10" s="1"/>
  <c r="D9" i="4"/>
  <c r="E9" i="4" s="1"/>
  <c r="D10" i="4"/>
  <c r="E10" i="4" s="1"/>
  <c r="D7" i="4"/>
  <c r="E7" i="4" s="1"/>
  <c r="F8" i="4" l="1"/>
  <c r="F10" i="4"/>
  <c r="H23" i="10"/>
  <c r="H17" i="10"/>
  <c r="F9" i="4"/>
  <c r="H4" i="10"/>
  <c r="F7" i="4"/>
  <c r="A8" i="4"/>
  <c r="A9" i="4"/>
  <c r="A10" i="4"/>
  <c r="I10" i="4" l="1"/>
  <c r="A8" i="2"/>
  <c r="I9" i="4"/>
  <c r="I8" i="4" l="1"/>
  <c r="I7" i="4" l="1"/>
  <c r="A7" i="4"/>
  <c r="A3" i="2" l="1"/>
  <c r="A2" i="2"/>
  <c r="A3" i="4" l="1"/>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BENJAMIN</author>
    <author>CONTRALORIA-15</author>
  </authors>
  <commentList>
    <comment ref="A2" authorId="0" shapeId="0" xr:uid="{00000000-0006-0000-0000-000001000000}">
      <text>
        <r>
          <rPr>
            <b/>
            <sz val="9"/>
            <color indexed="81"/>
            <rFont val="Tahoma"/>
            <family val="2"/>
          </rPr>
          <t>BENJAMIN:</t>
        </r>
        <r>
          <rPr>
            <sz val="9"/>
            <color indexed="81"/>
            <rFont val="Tahoma"/>
            <family val="2"/>
          </rPr>
          <t xml:space="preserve">
Nombre del proceso</t>
        </r>
      </text>
    </comment>
    <comment ref="A3" authorId="0" shapeId="0" xr:uid="{00000000-0006-0000-0000-000002000000}">
      <text>
        <r>
          <rPr>
            <b/>
            <sz val="9"/>
            <color indexed="81"/>
            <rFont val="Tahoma"/>
            <family val="2"/>
          </rPr>
          <t>BENJAMIN:</t>
        </r>
        <r>
          <rPr>
            <sz val="9"/>
            <color indexed="81"/>
            <rFont val="Tahoma"/>
            <family val="2"/>
          </rPr>
          <t xml:space="preserve">
Tomar objetivo de la caracterización del proceso</t>
        </r>
      </text>
    </comment>
    <comment ref="A4" authorId="0" shapeId="0" xr:uid="{00000000-0006-0000-0000-000003000000}">
      <text>
        <r>
          <rPr>
            <b/>
            <sz val="9"/>
            <color indexed="81"/>
            <rFont val="Tahoma"/>
            <family val="2"/>
          </rPr>
          <t>BENJAMIN:</t>
        </r>
        <r>
          <rPr>
            <sz val="9"/>
            <color indexed="81"/>
            <rFont val="Tahoma"/>
            <family val="2"/>
          </rPr>
          <t xml:space="preserve">
Condiciones externas que puedan generar eventos que originan oportunidades o afectan negativamente el cumplimiento de la misión y objetivos de la CGS y del proceso, (Oportunidades y Amenazas)</t>
        </r>
      </text>
    </comment>
    <comment ref="B4" authorId="0" shapeId="0" xr:uid="{00000000-0006-0000-0000-000004000000}">
      <text>
        <r>
          <rPr>
            <b/>
            <sz val="9"/>
            <color indexed="81"/>
            <rFont val="Tahoma"/>
            <family val="2"/>
          </rPr>
          <t>BENJAMIN:</t>
        </r>
        <r>
          <rPr>
            <sz val="9"/>
            <color indexed="81"/>
            <rFont val="Tahoma"/>
            <family val="2"/>
          </rPr>
          <t xml:space="preserve">
Medios, circunstancias, situaciones o agentes generadores del riesgo</t>
        </r>
      </text>
    </comment>
    <comment ref="C4" authorId="0" shapeId="0" xr:uid="{00000000-0006-0000-0000-000005000000}">
      <text>
        <r>
          <rPr>
            <b/>
            <sz val="9"/>
            <color indexed="81"/>
            <rFont val="Tahoma"/>
            <family val="2"/>
          </rPr>
          <t>BENJAMIN:</t>
        </r>
        <r>
          <rPr>
            <sz val="9"/>
            <color indexed="81"/>
            <rFont val="Tahoma"/>
            <family val="2"/>
          </rPr>
          <t xml:space="preserve">
Condiciones internas que puedan generar eventos que originan oportunidades o afectan negativamente el cumplimiento de la misión y objetivos de la CGS del proceso. (Debilidades, Fortalezas)</t>
        </r>
      </text>
    </comment>
    <comment ref="D4" authorId="0" shapeId="0" xr:uid="{00000000-0006-0000-0000-000006000000}">
      <text>
        <r>
          <rPr>
            <b/>
            <sz val="9"/>
            <color indexed="81"/>
            <rFont val="Tahoma"/>
            <family val="2"/>
          </rPr>
          <t>BENJAMIN:</t>
        </r>
        <r>
          <rPr>
            <sz val="9"/>
            <color indexed="81"/>
            <rFont val="Tahoma"/>
            <family val="2"/>
          </rPr>
          <t xml:space="preserve">
Medios, circunstancias, situaciones o agentes generadores del riesgo</t>
        </r>
      </text>
    </comment>
    <comment ref="D7" authorId="1" shapeId="0" xr:uid="{7DE3900B-B7B4-4793-9336-F80553D0F23D}">
      <text>
        <r>
          <rPr>
            <b/>
            <sz val="9"/>
            <color indexed="81"/>
            <rFont val="Tahoma"/>
            <family val="2"/>
          </rPr>
          <t>CONTRALORIA-15:</t>
        </r>
        <r>
          <rPr>
            <sz val="9"/>
            <color indexed="81"/>
            <rFont val="Tahoma"/>
            <family val="2"/>
          </rPr>
          <t xml:space="preserve">
Se crearía un protocolo de manejo de xpedientes, llave individual, prohibir que externos se lleven el expediente sin compañía, llevar un libro de registro de prestamo de expeidentes.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BENJAMIN</author>
  </authors>
  <commentList>
    <comment ref="A4" authorId="0" shapeId="0" xr:uid="{00000000-0006-0000-0100-000001000000}">
      <text>
        <r>
          <rPr>
            <b/>
            <sz val="9"/>
            <color indexed="81"/>
            <rFont val="Tahoma"/>
            <family val="2"/>
          </rPr>
          <t>BENJAMIN:</t>
        </r>
        <r>
          <rPr>
            <sz val="9"/>
            <color indexed="81"/>
            <rFont val="Tahoma"/>
            <family val="2"/>
          </rPr>
          <t xml:space="preserve">
Medios, circunstancias, situaciones o agentes generadores del riesgo</t>
        </r>
      </text>
    </comment>
    <comment ref="B4" authorId="0" shapeId="0" xr:uid="{00000000-0006-0000-0100-000002000000}">
      <text>
        <r>
          <rPr>
            <b/>
            <sz val="9"/>
            <color indexed="81"/>
            <rFont val="Tahoma"/>
            <family val="2"/>
          </rPr>
          <t>BENJAMIN:</t>
        </r>
        <r>
          <rPr>
            <sz val="9"/>
            <color indexed="81"/>
            <rFont val="Tahoma"/>
            <family val="2"/>
          </rPr>
          <t xml:space="preserve">
Efecto de la incertidumbre.
Posibilidad de que suceda algún evento que tendrá un impacto sobre los objetivos institucionales o del proceso. Se expresa en términos de probabilidad y consecuencias</t>
        </r>
      </text>
    </comment>
    <comment ref="C4" authorId="0" shapeId="0" xr:uid="{00000000-0006-0000-0100-000003000000}">
      <text>
        <r>
          <rPr>
            <b/>
            <sz val="9"/>
            <color indexed="81"/>
            <rFont val="Tahoma"/>
            <family val="2"/>
          </rPr>
          <t>BENJAMIN:</t>
        </r>
        <r>
          <rPr>
            <sz val="9"/>
            <color indexed="81"/>
            <rFont val="Tahoma"/>
            <family val="2"/>
          </rPr>
          <t xml:space="preserve">
Características generales o las formas en que se
observa o manifiesta el riesgo identificado.</t>
        </r>
      </text>
    </comment>
    <comment ref="E4" authorId="0" shapeId="0" xr:uid="{00000000-0006-0000-0100-000004000000}">
      <text>
        <r>
          <rPr>
            <b/>
            <sz val="9"/>
            <color indexed="81"/>
            <rFont val="Tahoma"/>
            <family val="2"/>
          </rPr>
          <t>BENJAMIN:</t>
        </r>
        <r>
          <rPr>
            <sz val="9"/>
            <color indexed="81"/>
            <rFont val="Tahoma"/>
            <family val="2"/>
          </rPr>
          <t xml:space="preserve">
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Mario A Martinez L.</author>
  </authors>
  <commentList>
    <comment ref="J4" authorId="0" shapeId="0" xr:uid="{12F4D332-E8E3-4A36-AD66-2F5E763AB6C5}">
      <text>
        <r>
          <rPr>
            <b/>
            <sz val="9"/>
            <color indexed="81"/>
            <rFont val="Tahoma"/>
            <family val="2"/>
          </rPr>
          <t>Mario A Martinez L.:</t>
        </r>
        <r>
          <rPr>
            <sz val="9"/>
            <color indexed="81"/>
            <rFont val="Tahoma"/>
            <family val="2"/>
          </rPr>
          <t xml:space="preserve">
Zona ubicación en el mapa de calor del riesgo inherente según la intersección del nivel de probabilidad e impacto.
SE DEBE ELEGIR</t>
        </r>
      </text>
    </comment>
    <comment ref="K4" authorId="0" shapeId="0" xr:uid="{0F4D620A-25E9-47AB-983C-4BB1A5749EC3}">
      <text>
        <r>
          <rPr>
            <b/>
            <sz val="9"/>
            <color indexed="81"/>
            <rFont val="Tahoma"/>
            <family val="2"/>
          </rPr>
          <t>Mario A Martinez L.:</t>
        </r>
        <r>
          <rPr>
            <sz val="9"/>
            <color indexed="81"/>
            <rFont val="Tahoma"/>
            <family val="2"/>
          </rPr>
          <t xml:space="preserve">
Medidas de respuesta según la evaluación del riesgo.
SE DEBE ELEGIR</t>
        </r>
      </text>
    </comment>
    <comment ref="B6" authorId="0" shapeId="0" xr:uid="{FB9E9171-80B3-4F0B-9BEC-BCBE95FB3F18}">
      <text>
        <r>
          <rPr>
            <b/>
            <sz val="9"/>
            <color indexed="81"/>
            <rFont val="Tahoma"/>
            <family val="2"/>
          </rPr>
          <t>Mario A Martinez L.:</t>
        </r>
        <r>
          <rPr>
            <sz val="9"/>
            <color indexed="81"/>
            <rFont val="Tahoma"/>
            <family val="2"/>
          </rPr>
          <t xml:space="preserve">
Frecuencia de Materialización histórica (en los últimos 5 años).
SE DEBE ELEGIR
1 no se presentó
2 Al menos una vez
3 Al menos una vez en los últimos 2 años
4 Al menos una vez en el último año
5 Más de una vez al año</t>
        </r>
      </text>
    </comment>
    <comment ref="C6" authorId="0" shapeId="0" xr:uid="{0C2E3BCB-177A-4A8E-AE45-54AEF23B3382}">
      <text>
        <r>
          <rPr>
            <b/>
            <sz val="9"/>
            <color indexed="81"/>
            <rFont val="Tahoma"/>
            <family val="2"/>
          </rPr>
          <t>Mario A Martinez L.:</t>
        </r>
        <r>
          <rPr>
            <sz val="9"/>
            <color indexed="81"/>
            <rFont val="Tahoma"/>
            <family val="2"/>
          </rPr>
          <t xml:space="preserve">
Fecuencia de ejecución de la actividad (las veces que se realiza la actividad que conlleva el riesgo al año).
SE DEBE ELEGIR
20% 2 veces por año
40% 3 a 24 veces por año
60% 24 a 500 veces por año
80% 500 a 5000 veces por año
100% más de 5000 veces por año</t>
        </r>
      </text>
    </comment>
    <comment ref="D6" authorId="0" shapeId="0" xr:uid="{963C808F-E4CF-4CBB-9FB3-770A01438588}">
      <text>
        <r>
          <rPr>
            <b/>
            <sz val="9"/>
            <color indexed="81"/>
            <rFont val="Tahoma"/>
            <family val="2"/>
          </rPr>
          <t>Mario A Martinez L.:</t>
        </r>
        <r>
          <rPr>
            <sz val="9"/>
            <color indexed="81"/>
            <rFont val="Tahoma"/>
            <family val="2"/>
          </rPr>
          <t xml:space="preserve">
Valor de numérico de la "probabilidad". 
P = FMH + (FMH * FEA)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Mario A Martinez L.</author>
  </authors>
  <commentList>
    <comment ref="H2" authorId="0" shapeId="0" xr:uid="{3A067CDE-7D9D-439E-B11A-79CF7F48622B}">
      <text>
        <r>
          <rPr>
            <b/>
            <sz val="9"/>
            <color indexed="81"/>
            <rFont val="Tahoma"/>
            <family val="2"/>
          </rPr>
          <t>Mario A Martinez L.:</t>
        </r>
        <r>
          <rPr>
            <sz val="9"/>
            <color indexed="81"/>
            <rFont val="Tahoma"/>
            <family val="2"/>
          </rPr>
          <t xml:space="preserve">
Valor porcentual de la probabilidad o impacto residual según aplique la valoración del control.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Mario A Martinez L.</author>
  </authors>
  <commentList>
    <comment ref="G4" authorId="0" shapeId="0" xr:uid="{D7EA8312-366E-48F0-B482-8E30FC50FC75}">
      <text>
        <r>
          <rPr>
            <b/>
            <sz val="9"/>
            <color indexed="81"/>
            <rFont val="Tahoma"/>
            <family val="2"/>
          </rPr>
          <t>Mario A Martinez L.:</t>
        </r>
        <r>
          <rPr>
            <sz val="9"/>
            <color indexed="81"/>
            <rFont val="Tahoma"/>
            <family val="2"/>
          </rPr>
          <t xml:space="preserve">
Zona de ubicación del riesgo residual en el mapa de calor según los nuevos valores de probabilidad e imapcto.
SE DEBE SELECCIONAR</t>
        </r>
      </text>
    </comment>
    <comment ref="H4" authorId="0" shapeId="0" xr:uid="{F2CA0B6B-14F4-4F61-A35B-1FFEA0665E27}">
      <text>
        <r>
          <rPr>
            <b/>
            <sz val="9"/>
            <color indexed="81"/>
            <rFont val="Tahoma"/>
            <family val="2"/>
          </rPr>
          <t>Mario A Martinez L.:</t>
        </r>
        <r>
          <rPr>
            <sz val="9"/>
            <color indexed="81"/>
            <rFont val="Tahoma"/>
            <family val="2"/>
          </rPr>
          <t xml:space="preserve">
Medidas de respuesta según la evaluación del riesgo residual.
SE DEBE ELEGIR</t>
        </r>
      </text>
    </comment>
    <comment ref="B6" authorId="0" shapeId="0" xr:uid="{47D61930-7C55-47D7-A0A4-5A48C99D4D68}">
      <text>
        <r>
          <rPr>
            <b/>
            <sz val="9"/>
            <color indexed="81"/>
            <rFont val="Tahoma"/>
            <family val="2"/>
          </rPr>
          <t>Mario A Martinez L.:</t>
        </r>
        <r>
          <rPr>
            <sz val="9"/>
            <color indexed="81"/>
            <rFont val="Tahoma"/>
            <family val="2"/>
          </rPr>
          <t xml:space="preserve">
Nivel de pobabilidad residual, según la valoración del control si existe.
SE DEBE EDITAR A MANO</t>
        </r>
      </text>
    </comment>
    <comment ref="D6" authorId="0" shapeId="0" xr:uid="{BB89688C-FE85-4973-949E-D39671504F78}">
      <text>
        <r>
          <rPr>
            <b/>
            <sz val="9"/>
            <color indexed="81"/>
            <rFont val="Tahoma"/>
            <family val="2"/>
          </rPr>
          <t>Mario A Martinez L.:</t>
        </r>
        <r>
          <rPr>
            <sz val="9"/>
            <color indexed="81"/>
            <rFont val="Tahoma"/>
            <family val="2"/>
          </rPr>
          <t xml:space="preserve">
Nivel de impacto residual según la valoración del control, si existe
SE DEBE EDITAR A MANO</t>
        </r>
      </text>
    </comment>
  </commentList>
</comments>
</file>

<file path=xl/sharedStrings.xml><?xml version="1.0" encoding="utf-8"?>
<sst xmlns="http://schemas.openxmlformats.org/spreadsheetml/2006/main" count="240" uniqueCount="154">
  <si>
    <t>CONTEXTO ESTRATÉGICO</t>
  </si>
  <si>
    <t>FACTORES EXTERNOS</t>
  </si>
  <si>
    <t>CAUSAS</t>
  </si>
  <si>
    <t>IDENTIFICACION DEL RIESGO</t>
  </si>
  <si>
    <t>CLASE</t>
  </si>
  <si>
    <t>FACTORES INTERNOS</t>
  </si>
  <si>
    <t>EFECTOS</t>
  </si>
  <si>
    <t>Operativo</t>
  </si>
  <si>
    <t>Estratégico</t>
  </si>
  <si>
    <t>De cumplimiento</t>
  </si>
  <si>
    <t>Financiero</t>
  </si>
  <si>
    <t>De Tecnología</t>
  </si>
  <si>
    <t>De corrupción</t>
  </si>
  <si>
    <t>DESCRIPCIÓN (Cómo puede suceder)</t>
  </si>
  <si>
    <t>IMPACTO</t>
  </si>
  <si>
    <t>RIESGO</t>
  </si>
  <si>
    <t>CALIFICACIÓN</t>
  </si>
  <si>
    <t>PROBALIDAD</t>
  </si>
  <si>
    <t>EVALUACIÓN</t>
  </si>
  <si>
    <t>MEDIDA DE RESPUESTA</t>
  </si>
  <si>
    <t>TABLA DE PROBABILIDAD</t>
  </si>
  <si>
    <t>NIVEL</t>
  </si>
  <si>
    <t>DESCRIPTOR</t>
  </si>
  <si>
    <t>DESCRIPCIÓN</t>
  </si>
  <si>
    <t>Más de una vez al año.</t>
  </si>
  <si>
    <t>Nivel</t>
  </si>
  <si>
    <t>Descriptor</t>
  </si>
  <si>
    <t>TABLA DE IMPACTO</t>
  </si>
  <si>
    <t>Menor</t>
  </si>
  <si>
    <t>Moderado</t>
  </si>
  <si>
    <t>Mayor</t>
  </si>
  <si>
    <t>Catastrofico</t>
  </si>
  <si>
    <t>MATRIZ DE RIESGO INHERENTE</t>
  </si>
  <si>
    <t>PROBABILIDAD</t>
  </si>
  <si>
    <t>ANÁLISIS Y VALORACIÓN DE CONTROLES</t>
  </si>
  <si>
    <t>Descripción del Control</t>
  </si>
  <si>
    <t>Criterios para la Evaluación</t>
  </si>
  <si>
    <t xml:space="preserve">EVALUACIÓN </t>
  </si>
  <si>
    <t>Medida de Respuesta</t>
  </si>
  <si>
    <t>DESCRIPCIÓN DEL IMPACTO</t>
  </si>
  <si>
    <t>ANALISIS y EVALUACIÓN DE RIESGOS</t>
  </si>
  <si>
    <t>a. Asumir el riesgo</t>
  </si>
  <si>
    <t>d. Reducir el riesgo, evitar, compartir o transferir</t>
  </si>
  <si>
    <t>RIESGOS (Puede Suceder que...)</t>
  </si>
  <si>
    <t>De imagen</t>
  </si>
  <si>
    <t>Puede suceder que se presenten sobornos o amenazas a los funcionarios del proceso de Responsabilidad fiscal</t>
  </si>
  <si>
    <t>Fallar o archivar los procesos a favor de los investigados sin que haya merito.
Afectaciones a la seguridad de los funcionarios.</t>
  </si>
  <si>
    <t>El investigado en el proceso fiscal siempre tiene contacto con el abogado sustanciador del proceso.</t>
  </si>
  <si>
    <t>Las investigaciones se dirigen a personas que manejaron o manejan recursos del Estado</t>
  </si>
  <si>
    <t>Alta carga procesal de los abogados sustanciadores</t>
  </si>
  <si>
    <t>Puede presentarse la pérdida o daño de los expedientes</t>
  </si>
  <si>
    <t>Puede presentarse la prescripción de procesos por dilación</t>
  </si>
  <si>
    <t>Existencia de un cumulo significativo de procesos fiscales de años anteriores
Gran cantidad y diversidad de hallazgos producidos en cada ciclo de auditoría</t>
  </si>
  <si>
    <t>Sanciones penales y disciplinarias a los funcionarios de la entidad</t>
  </si>
  <si>
    <t>A través de me morando se pide a los abogados que solo tengan en su escritorio los expedientes que estén trabajando y los demás estén en los anaqueles</t>
  </si>
  <si>
    <r>
      <t xml:space="preserve">OBJETIVO: </t>
    </r>
    <r>
      <rPr>
        <sz val="11"/>
        <color theme="1"/>
        <rFont val="Arial"/>
        <family val="2"/>
      </rPr>
      <t>Dirigir y Controlar las actividades de Responsabilidad Fiscal, Jurisdicción Coactiva y Administrativos Sancionatorios a que haya lugar con el fin de Velar por la labor de Gestión Fiscal de la Administración y de los Particulares o Entidades Públicas, para la recuperación del daño causado al Patrimonio Público</t>
    </r>
  </si>
  <si>
    <r>
      <t xml:space="preserve">PROCESO: </t>
    </r>
    <r>
      <rPr>
        <sz val="11"/>
        <color theme="1"/>
        <rFont val="Arial"/>
        <family val="2"/>
      </rPr>
      <t>Gestión de Responsabilidad Fiscal</t>
    </r>
  </si>
  <si>
    <t>Puede presentarse la petición de dádivas por parte de los funcionarios de responsabilidad fiscal</t>
  </si>
  <si>
    <t>Poder económico de y político de los investigados.</t>
  </si>
  <si>
    <t>El investigado en el proceso fiscal siempre tiene contacto con el abogado sustanciador del proceso.
Poder económico de y político de los investigados.</t>
  </si>
  <si>
    <t>El proceso se acaba por prescripción, posibles sanciones disciplinarias a los funcionarios de proceso. Incumplimiento de una función misional</t>
  </si>
  <si>
    <t>Las características propias de proceso de responsabilidad fiscal implica el contacto permanente de investigador e investigado</t>
  </si>
  <si>
    <t>Existe plan de mejoramiento para fallar todos los procesos antes de que prescriban. Verificación trimestral  en la Base de datos de las fechas de prescripción de cada proceso por parte del Subcontralor Delegado para Responsabilidad Fiscal</t>
  </si>
  <si>
    <t>Prob</t>
  </si>
  <si>
    <t>Imp</t>
  </si>
  <si>
    <t>Orientación</t>
  </si>
  <si>
    <t>El investigado en el proceso fiscal siempre tiene contacto con el abogado sustanciador del proceso.
Poder económico y político de los investigados.</t>
  </si>
  <si>
    <t xml:space="preserve">Fallar o archivar los procesos a favor de los investigados sin que haya merito.
</t>
  </si>
  <si>
    <t>Revisión de todas las decisiones proferidas en la Subcontraloría, contrastándolas con la valoración de las pruebas, por parte del subcontralor.
El auto de avoca conocimiento, Las decisiones de fondo, las medidas cautelares, y la negación de pruebas las toma el subcontralor delegado para responsabilidad fiscal</t>
  </si>
  <si>
    <t>Los lookers asignados para custodia de exedientes no brindan seguridad por su disposición espacial y porque las llaves sirven para todos las chapas. Los expedientes son prestados a los implicasos</t>
  </si>
  <si>
    <t>Deficiente infraestructura para conservación y protección de los expedientes. Los expedientes son prestados a los implicasos</t>
  </si>
  <si>
    <t>FMH</t>
  </si>
  <si>
    <t>FEA</t>
  </si>
  <si>
    <t>P</t>
  </si>
  <si>
    <t xml:space="preserve">Frecuencia de materialización </t>
  </si>
  <si>
    <t>Valor FMH</t>
  </si>
  <si>
    <t>No se ha presentado en los últimos 5 años.</t>
  </si>
  <si>
    <t>Al menos una vez en los últimos 5 años.</t>
  </si>
  <si>
    <t>Al menos una vez en los últimos 2 años.</t>
  </si>
  <si>
    <t>Al menos una vez en el último año.</t>
  </si>
  <si>
    <t>Frecuencia de ejecución de la actividad</t>
  </si>
  <si>
    <t>Valor FEA</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</si>
  <si>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</si>
  <si>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</si>
  <si>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</si>
  <si>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de 500 a 5000 veces por año</t>
  </si>
  <si>
    <t>La actividad que conlleva el riesgo se ejecuta más de 5000 veces por año</t>
  </si>
  <si>
    <t>Frecuencia de materialización</t>
  </si>
  <si>
    <t xml:space="preserve">Muy Baja </t>
  </si>
  <si>
    <t xml:space="preserve">Baja </t>
  </si>
  <si>
    <t xml:space="preserve">Media </t>
  </si>
  <si>
    <t>Alta</t>
  </si>
  <si>
    <t>Muy Alta</t>
  </si>
  <si>
    <t>Impacto Cuantitativo</t>
  </si>
  <si>
    <t>Impacto Cualitativo</t>
  </si>
  <si>
    <t>Afectación Económica</t>
  </si>
  <si>
    <t xml:space="preserve">Afectación Reputacional </t>
  </si>
  <si>
    <t>Afectación a la gestión de la entidad</t>
  </si>
  <si>
    <t>Leve</t>
  </si>
  <si>
    <t>Afectación menor a 10 SMLMV.</t>
  </si>
  <si>
    <t>El riesgo afecta la imagen de algún área de la organización.</t>
  </si>
  <si>
    <t>No hay interrupción de las operaciones de la
entidad.
- No se generan sanciones económicas o administrativas.
- No se afecta la imagen institucional de forma
significativa.</t>
  </si>
  <si>
    <t>Entre 10 y 50 SMLMV</t>
  </si>
  <si>
    <t>El riesgo afecta la imagen de la entidad internamente, de conocimiento general nivel interno, de junta directiva y accionistas y/o de proveedores.</t>
  </si>
  <si>
    <t>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</si>
  <si>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Entre 50 y 100 SMLMV</t>
  </si>
  <si>
    <t>El riesgo afecta la imagen de la entidad con algunos usuarios de relevancia frente al logro de los objetivos.</t>
  </si>
  <si>
    <t>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</si>
  <si>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Entre 100 y 500 SMLMV</t>
  </si>
  <si>
    <t>El riesgo afecta la imagen de la entidad con efecto publicitario sostenido a nivel de sector administrativo, nivel departamental o municipal.</t>
  </si>
  <si>
    <t>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</si>
  <si>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Mayor a 500 SMLMV</t>
  </si>
  <si>
    <t>El riesgo afecta la imagen de la entidad a nivel nacional, con efecto publicitario sostenido a nivel país.</t>
  </si>
  <si>
    <t>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</si>
  <si>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b. Reducir el riesgo (mitigar o transferir).</t>
  </si>
  <si>
    <t>c. Reducir el riesgo (mitigar o transferir), evitar el riesgo.</t>
  </si>
  <si>
    <t>d. Reducir el riesgo (mitigar o transferir), evitar el riesgo.</t>
  </si>
  <si>
    <t>X</t>
  </si>
  <si>
    <t>Tipo</t>
  </si>
  <si>
    <t xml:space="preserve">Detectivo </t>
  </si>
  <si>
    <t>Implementación</t>
  </si>
  <si>
    <t>Automático</t>
  </si>
  <si>
    <t>Documentación</t>
  </si>
  <si>
    <t>Documentado</t>
  </si>
  <si>
    <t xml:space="preserve">Frecuencia </t>
  </si>
  <si>
    <t>Continua</t>
  </si>
  <si>
    <t>Preventivo</t>
  </si>
  <si>
    <t>Con registro</t>
  </si>
  <si>
    <t>Evidencia</t>
  </si>
  <si>
    <t>Manual</t>
  </si>
  <si>
    <t>Sin documentar</t>
  </si>
  <si>
    <t>Aleatoria</t>
  </si>
  <si>
    <t>Sin registro</t>
  </si>
  <si>
    <t>Peso</t>
  </si>
  <si>
    <t>Correctivo</t>
  </si>
  <si>
    <r>
      <t xml:space="preserve">El nivel de probabilidad registra un valor entre </t>
    </r>
    <r>
      <rPr>
        <b/>
        <sz val="11"/>
        <color theme="1"/>
        <rFont val="Arial"/>
        <family val="2"/>
      </rPr>
      <t>1,2 y 2,4</t>
    </r>
    <r>
      <rPr>
        <sz val="11"/>
        <color theme="1"/>
        <rFont val="Arial"/>
        <family val="2"/>
      </rPr>
      <t xml:space="preserve"> </t>
    </r>
  </si>
  <si>
    <r>
      <t xml:space="preserve">El nivel de probabilidad registra un valor entre </t>
    </r>
    <r>
      <rPr>
        <b/>
        <sz val="11"/>
        <color theme="1"/>
        <rFont val="Arial"/>
        <family val="2"/>
      </rPr>
      <t>2,5 y 4</t>
    </r>
    <r>
      <rPr>
        <sz val="11"/>
        <color theme="1"/>
        <rFont val="Arial"/>
        <family val="2"/>
      </rPr>
      <t xml:space="preserve"> </t>
    </r>
  </si>
  <si>
    <r>
      <t xml:space="preserve">El nivel de probabilidad registra un valor entre </t>
    </r>
    <r>
      <rPr>
        <b/>
        <sz val="11"/>
        <color theme="1"/>
        <rFont val="Arial"/>
        <family val="2"/>
      </rPr>
      <t>4,1 y 5,6</t>
    </r>
    <r>
      <rPr>
        <sz val="11"/>
        <color theme="1"/>
        <rFont val="Arial"/>
        <family val="2"/>
      </rPr>
      <t xml:space="preserve"> </t>
    </r>
  </si>
  <si>
    <r>
      <t xml:space="preserve">El nivel de probabilidad registra un valor entre </t>
    </r>
    <r>
      <rPr>
        <b/>
        <sz val="11"/>
        <color theme="1"/>
        <rFont val="Arial"/>
        <family val="2"/>
      </rPr>
      <t>5,7 y 7,2</t>
    </r>
    <r>
      <rPr>
        <sz val="11"/>
        <color theme="1"/>
        <rFont val="Arial"/>
        <family val="2"/>
      </rPr>
      <t xml:space="preserve"> </t>
    </r>
  </si>
  <si>
    <r>
      <t xml:space="preserve">El nivel de probabilidad registra un valor entre </t>
    </r>
    <r>
      <rPr>
        <b/>
        <sz val="11"/>
        <color theme="1"/>
        <rFont val="Arial"/>
        <family val="2"/>
      </rPr>
      <t>7,3 y 10</t>
    </r>
    <r>
      <rPr>
        <sz val="11"/>
        <color theme="1"/>
        <rFont val="Arial"/>
        <family val="2"/>
      </rPr>
      <t xml:space="preserve"> </t>
    </r>
  </si>
  <si>
    <t>a. Zona de riesgo baja</t>
  </si>
  <si>
    <t>b. Zona de riesgo moderada</t>
  </si>
  <si>
    <t xml:space="preserve">c. Zona de riesgo Alta </t>
  </si>
  <si>
    <t>d. Zona de riesgo extrema</t>
  </si>
  <si>
    <t>Muy Alta
100%</t>
  </si>
  <si>
    <t>Alta 
80%</t>
  </si>
  <si>
    <t>Media 
60%</t>
  </si>
  <si>
    <t>Baja 
40%</t>
  </si>
  <si>
    <t>Muy Baja 
20%</t>
  </si>
  <si>
    <t>Leve
20%</t>
  </si>
  <si>
    <t>Menor 
40%</t>
  </si>
  <si>
    <t>Moderado 
60%</t>
  </si>
  <si>
    <t>Mayor 
80%</t>
  </si>
  <si>
    <t>Catastrófico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</si>
</sst>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1"/>
      <color theme="1"/>
      <name val="Arial"/>
      <family val="2"/>
    </font>
    <font>
      <sz val="10"/>
      <name val="Arial"/>
      <family val="2"/>
    </font>
    <font>
      <sz val="11"/>
      <color indexed="8"/>
      <name val="Calibri"/>
      <family val="2"/>
    </font>
    <font>
      <u/>
      <sz val="11"/>
      <color indexed="12"/>
      <name val="Calibri"/>
      <family val="2"/>
    </font>
    <font>
      <b/>
      <sz val="8"/>
      <name val="Arial"/>
      <family val="2"/>
    </font>
    <font>
      <u/>
      <sz val="11"/>
      <color theme="10"/>
      <name val="Calibri"/>
      <family val="2"/>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sz val="9"/>
      <color theme="1"/>
      <name val="Arial"/>
      <family val="2"/>
    </font>
    <font>
      <sz val="9"/>
      <color theme="1"/>
      <name val="Verdana"/>
      <family val="2"/>
    </font>
    <font>
      <sz val="11"/>
      <color theme="0"/>
      <name val="Arial"/>
      <family val="2"/>
    </font>
    <font>
      <sz val="10"/>
      <color theme="0"/>
      <name val="Arial"/>
      <family val="2"/>
    </font>
    <font>
      <sz val="11"/>
      <name val="Arial"/>
      <family val="2"/>
    </font>
    <font>
      <sz val="9"/>
      <name val="Verdana"/>
      <family val="2"/>
    </font>
    <font>
      <sz val="11"/>
      <name val="Calibri"/>
      <family val="2"/>
      <scheme val="minor"/>
    </font>
    <font>
      <b/>
      <sz val="11"/>
      <color rgb="FFFFFFFF"/>
      <name val="Arial"/>
      <family val="2"/>
    </font>
    <font>
      <sz val="11"/>
      <color rgb="FF000000"/>
      <name val="Arial"/>
      <family val="2"/>
    </font>
    <font>
      <sz val="11"/>
      <color rgb="FF000000"/>
      <name val="Calibri"/>
      <family val="2"/>
    </font>
    <font>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339933"/>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rgb="FF1F497D"/>
        <bgColor indexed="64"/>
      </patternFill>
    </fill>
    <fill>
      <patternFill patternType="solid">
        <fgColor rgb="FFF2F2F2"/>
        <bgColor indexed="64"/>
      </patternFill>
    </fill>
    <fill>
      <patternFill patternType="solid">
        <fgColor rgb="FF70AD47"/>
        <bgColor indexed="64"/>
      </patternFill>
    </fill>
    <fill>
      <patternFill patternType="solid">
        <fgColor rgb="FF00B0F0"/>
        <bgColor indexed="64"/>
      </patternFill>
    </fill>
    <fill>
      <patternFill patternType="solid">
        <fgColor rgb="FFC00000"/>
        <bgColor indexed="64"/>
      </patternFill>
    </fill>
    <fill>
      <patternFill patternType="solid">
        <fgColor rgb="FF92D05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5" fillId="0" borderId="0"/>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6"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0" xfId="0" applyFont="1"/>
    <xf numFmtId="0" fontId="8" fillId="2" borderId="1" xfId="5" applyFont="1" applyFill="1" applyBorder="1" applyAlignment="1">
      <alignment horizontal="center" vertical="center" wrapText="1"/>
    </xf>
    <xf numFmtId="0" fontId="3" fillId="0" borderId="0" xfId="0" applyFont="1"/>
    <xf numFmtId="0" fontId="3" fillId="0" borderId="1" xfId="0" applyFont="1" applyBorder="1" applyAlignment="1">
      <alignment vertical="center"/>
    </xf>
    <xf numFmtId="0" fontId="3" fillId="0" borderId="1" xfId="0" applyFont="1" applyBorder="1" applyAlignment="1">
      <alignment vertical="center" wrapText="1"/>
    </xf>
    <xf numFmtId="0" fontId="3"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6" borderId="1" xfId="0" applyFont="1" applyFill="1" applyBorder="1" applyAlignment="1">
      <alignment horizontal="left" vertical="center"/>
    </xf>
    <xf numFmtId="0" fontId="3" fillId="7" borderId="1" xfId="0" applyFont="1" applyFill="1" applyBorder="1" applyAlignment="1">
      <alignment horizontal="left" vertical="center"/>
    </xf>
    <xf numFmtId="0" fontId="14" fillId="0" borderId="1" xfId="0" applyFont="1" applyBorder="1" applyAlignment="1">
      <alignment horizontal="left" vertical="center" wrapText="1"/>
    </xf>
    <xf numFmtId="0" fontId="3" fillId="0" borderId="1" xfId="0" applyFont="1" applyBorder="1"/>
    <xf numFmtId="0" fontId="3" fillId="8" borderId="1" xfId="0" applyFont="1" applyFill="1" applyBorder="1"/>
    <xf numFmtId="0" fontId="3" fillId="0" borderId="0" xfId="0" applyFont="1" applyAlignment="1">
      <alignment wrapText="1"/>
    </xf>
    <xf numFmtId="0" fontId="3" fillId="0" borderId="0" xfId="0" applyFont="1" applyFill="1" applyBorder="1" applyAlignment="1">
      <alignment horizontal="left" vertical="top" wrapText="1"/>
    </xf>
    <xf numFmtId="9" fontId="0" fillId="0" borderId="0" xfId="0" applyNumberFormat="1"/>
    <xf numFmtId="0" fontId="2" fillId="4" borderId="1" xfId="0" applyFont="1" applyFill="1" applyBorder="1" applyAlignment="1">
      <alignment horizont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vertical="top" wrapText="1"/>
    </xf>
    <xf numFmtId="0" fontId="0" fillId="0" borderId="0" xfId="0" applyAlignment="1">
      <alignment vertical="center"/>
    </xf>
    <xf numFmtId="0" fontId="1" fillId="0" borderId="0" xfId="0" applyFont="1" applyBorder="1" applyAlignment="1">
      <alignment horizontal="left" vertical="top" wrapText="1"/>
    </xf>
    <xf numFmtId="1" fontId="15" fillId="0" borderId="0" xfId="0" applyNumberFormat="1" applyFont="1" applyFill="1" applyBorder="1" applyAlignment="1" applyProtection="1">
      <alignment horizontal="left" vertical="center" wrapText="1"/>
      <protection hidden="1"/>
    </xf>
    <xf numFmtId="0" fontId="1" fillId="0" borderId="0" xfId="0" applyFont="1" applyBorder="1" applyAlignment="1">
      <alignment horizontal="left" vertical="center" wrapText="1"/>
    </xf>
    <xf numFmtId="1" fontId="19" fillId="0" borderId="1" xfId="0" applyNumberFormat="1" applyFont="1" applyFill="1" applyBorder="1" applyAlignment="1" applyProtection="1">
      <alignment horizontal="left" vertical="center" wrapText="1"/>
      <protection hidden="1"/>
    </xf>
    <xf numFmtId="1" fontId="18"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0" fontId="2" fillId="3" borderId="1" xfId="5" applyFont="1" applyFill="1" applyBorder="1" applyAlignment="1">
      <alignment horizontal="center" vertical="center" wrapText="1"/>
    </xf>
    <xf numFmtId="0" fontId="3" fillId="2" borderId="1" xfId="0" applyFont="1" applyFill="1" applyBorder="1" applyAlignment="1">
      <alignment horizontal="left" vertical="center" wrapText="1"/>
    </xf>
    <xf numFmtId="1" fontId="3" fillId="0" borderId="1" xfId="0" applyNumberFormat="1" applyFont="1" applyFill="1" applyBorder="1" applyAlignment="1" applyProtection="1">
      <alignment horizontal="left" vertical="center" wrapText="1"/>
      <protection hidden="1"/>
    </xf>
    <xf numFmtId="1" fontId="18" fillId="0" borderId="1" xfId="0" applyNumberFormat="1" applyFont="1" applyFill="1" applyBorder="1" applyAlignment="1" applyProtection="1">
      <alignment horizontal="left" vertical="center" wrapText="1"/>
      <protection hidden="1"/>
    </xf>
    <xf numFmtId="0" fontId="2" fillId="4" borderId="1" xfId="0" applyFont="1" applyFill="1" applyBorder="1" applyAlignment="1">
      <alignment horizontal="center"/>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1" fillId="9"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3" fillId="0" borderId="0" xfId="0" applyFont="1" applyAlignment="1">
      <alignment horizontal="left" vertical="center" wrapText="1"/>
    </xf>
    <xf numFmtId="0" fontId="22" fillId="0" borderId="0" xfId="0" applyFont="1" applyAlignment="1">
      <alignment horizontal="center" vertical="center" wrapText="1"/>
    </xf>
    <xf numFmtId="0" fontId="22"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0" fontId="22" fillId="0" borderId="0" xfId="0" applyFont="1" applyAlignment="1">
      <alignment horizontal="left" vertical="center" wrapText="1"/>
    </xf>
    <xf numFmtId="9" fontId="22" fillId="0" borderId="0" xfId="0" applyNumberFormat="1" applyFont="1" applyAlignment="1">
      <alignment horizontal="center" vertical="center" wrapText="1"/>
    </xf>
    <xf numFmtId="0" fontId="23"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9" fontId="23" fillId="10" borderId="1" xfId="0" applyNumberFormat="1" applyFont="1" applyFill="1" applyBorder="1" applyAlignment="1">
      <alignment horizontal="center" vertical="center"/>
    </xf>
    <xf numFmtId="0" fontId="23" fillId="11"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12" borderId="1" xfId="0" applyFont="1" applyFill="1" applyBorder="1" applyAlignment="1">
      <alignment horizontal="center" vertical="center"/>
    </xf>
    <xf numFmtId="0" fontId="23" fillId="7" borderId="1" xfId="0" applyFont="1" applyFill="1" applyBorder="1" applyAlignment="1">
      <alignment horizontal="center" vertical="center"/>
    </xf>
    <xf numFmtId="0" fontId="23" fillId="13" borderId="1" xfId="0" applyFont="1" applyFill="1" applyBorder="1" applyAlignment="1">
      <alignment horizontal="center" vertical="center"/>
    </xf>
    <xf numFmtId="0" fontId="2" fillId="0" borderId="0" xfId="0" applyFont="1"/>
    <xf numFmtId="0" fontId="2" fillId="0" borderId="0" xfId="0" applyFont="1" applyAlignment="1">
      <alignment horizontal="center"/>
    </xf>
    <xf numFmtId="9" fontId="3" fillId="0" borderId="1" xfId="11"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2" fillId="4" borderId="5" xfId="0" applyFont="1" applyFill="1" applyBorder="1" applyAlignment="1">
      <alignment horizontal="center"/>
    </xf>
    <xf numFmtId="0" fontId="24" fillId="0" borderId="1" xfId="0" applyFont="1" applyBorder="1" applyAlignment="1">
      <alignment horizontal="left" vertical="center" wrapText="1"/>
    </xf>
    <xf numFmtId="0" fontId="3" fillId="14" borderId="1" xfId="0" applyFont="1" applyFill="1" applyBorder="1" applyAlignment="1">
      <alignment horizontal="left" vertical="center"/>
    </xf>
    <xf numFmtId="0" fontId="3" fillId="0" borderId="1" xfId="0" applyFont="1" applyBorder="1" applyAlignment="1">
      <alignment horizontal="center" vertical="center" wrapText="1"/>
    </xf>
    <xf numFmtId="9" fontId="18" fillId="0" borderId="1" xfId="11" applyFont="1" applyBorder="1" applyAlignment="1">
      <alignment horizontal="left" vertical="center" wrapText="1"/>
    </xf>
    <xf numFmtId="165" fontId="18" fillId="0" borderId="1" xfId="0" applyNumberFormat="1" applyFont="1" applyBorder="1" applyAlignment="1">
      <alignment horizontal="left" vertical="center" wrapText="1"/>
    </xf>
    <xf numFmtId="9" fontId="18" fillId="0" borderId="1" xfId="11" applyFont="1" applyBorder="1" applyAlignment="1">
      <alignment horizontal="center" vertical="center" wrapText="1"/>
    </xf>
    <xf numFmtId="0" fontId="20" fillId="0" borderId="1" xfId="0" applyFont="1" applyBorder="1" applyAlignment="1">
      <alignment horizontal="left" vertical="center" wrapText="1"/>
    </xf>
    <xf numFmtId="0" fontId="13" fillId="4" borderId="1" xfId="0" applyFont="1" applyFill="1" applyBorder="1" applyAlignment="1">
      <alignment horizontal="center" vertical="center"/>
    </xf>
    <xf numFmtId="0" fontId="0" fillId="0" borderId="1" xfId="0" applyBorder="1" applyAlignment="1">
      <alignment horizontal="center" vertical="center" wrapText="1"/>
    </xf>
    <xf numFmtId="0" fontId="20" fillId="0" borderId="1" xfId="0" applyFont="1" applyBorder="1" applyAlignment="1">
      <alignment horizontal="center" vertical="center" wrapText="1"/>
    </xf>
    <xf numFmtId="9" fontId="20" fillId="0" borderId="1" xfId="11" applyFont="1" applyFill="1" applyBorder="1" applyAlignment="1">
      <alignment horizontal="center" vertical="center"/>
    </xf>
    <xf numFmtId="0" fontId="20" fillId="0" borderId="1" xfId="0" applyFont="1" applyBorder="1" applyAlignment="1">
      <alignment vertical="center" wrapText="1"/>
    </xf>
    <xf numFmtId="9" fontId="0" fillId="0" borderId="1" xfId="11" applyFont="1" applyBorder="1" applyAlignment="1">
      <alignment horizontal="center" vertical="center" wrapText="1"/>
    </xf>
    <xf numFmtId="9" fontId="0" fillId="0" borderId="1" xfId="0" applyNumberFormat="1" applyBorder="1" applyAlignment="1">
      <alignment horizontal="center" vertical="center" wrapText="1"/>
    </xf>
    <xf numFmtId="9" fontId="13" fillId="4" borderId="1" xfId="11" applyFont="1" applyFill="1" applyBorder="1" applyAlignment="1">
      <alignment vertical="center" wrapText="1"/>
    </xf>
    <xf numFmtId="0" fontId="3" fillId="0" borderId="4" xfId="0" applyFont="1" applyBorder="1" applyAlignment="1">
      <alignment horizontal="left" vertical="center" wrapText="1"/>
    </xf>
    <xf numFmtId="0" fontId="2" fillId="4" borderId="1" xfId="0" applyFont="1" applyFill="1" applyBorder="1" applyAlignment="1">
      <alignment horizontal="center"/>
    </xf>
    <xf numFmtId="0" fontId="2" fillId="4" borderId="6" xfId="0" applyFont="1" applyFill="1" applyBorder="1" applyAlignment="1">
      <alignment horizontal="center"/>
    </xf>
    <xf numFmtId="0" fontId="2" fillId="4" borderId="1" xfId="0" applyFont="1" applyFill="1" applyBorder="1" applyAlignment="1">
      <alignment horizontal="center" vertical="center" wrapText="1"/>
    </xf>
    <xf numFmtId="9" fontId="3" fillId="0" borderId="0" xfId="11" applyFont="1" applyBorder="1" applyAlignment="1">
      <alignment horizontal="center" vertical="center"/>
    </xf>
    <xf numFmtId="0" fontId="3" fillId="0" borderId="0" xfId="0" applyFont="1" applyBorder="1" applyAlignment="1">
      <alignment vertical="center"/>
    </xf>
    <xf numFmtId="0" fontId="22" fillId="0" borderId="0" xfId="0" applyFont="1" applyBorder="1" applyAlignment="1">
      <alignment horizontal="left" vertical="center" wrapText="1"/>
    </xf>
    <xf numFmtId="0" fontId="24"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xf numFmtId="0" fontId="16" fillId="0" borderId="0" xfId="0" applyFont="1"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applyAlignment="1">
      <alignment vertical="top" wrapText="1"/>
    </xf>
    <xf numFmtId="0" fontId="17" fillId="0" borderId="0" xfId="0" applyFont="1" applyFill="1" applyBorder="1" applyAlignment="1">
      <alignment vertical="center" wrapText="1"/>
    </xf>
    <xf numFmtId="0" fontId="2"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xf numFmtId="0" fontId="3" fillId="15"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16" fillId="4" borderId="1"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3" borderId="1" xfId="5" applyFont="1" applyFill="1" applyBorder="1" applyAlignment="1">
      <alignment horizontal="center" vertical="center" wrapText="1"/>
    </xf>
    <xf numFmtId="0" fontId="18" fillId="2" borderId="1" xfId="5" applyFont="1" applyFill="1" applyBorder="1" applyAlignment="1">
      <alignment horizontal="left" vertical="center" wrapText="1"/>
    </xf>
    <xf numFmtId="0" fontId="2" fillId="4" borderId="1"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vertical="center" wrapText="1"/>
    </xf>
    <xf numFmtId="0" fontId="2"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23" fillId="10" borderId="1" xfId="0" applyFont="1" applyFill="1" applyBorder="1" applyAlignment="1">
      <alignment horizontal="center" vertical="center"/>
    </xf>
    <xf numFmtId="0" fontId="23" fillId="10" borderId="1" xfId="0" applyFont="1" applyFill="1" applyBorder="1" applyAlignment="1">
      <alignment horizontal="center" vertical="center" textRotation="90" wrapText="1"/>
    </xf>
    <xf numFmtId="0" fontId="2" fillId="4" borderId="6" xfId="0" applyFont="1" applyFill="1" applyBorder="1" applyAlignment="1">
      <alignment horizont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9" fontId="0" fillId="0" borderId="5" xfId="11" applyFont="1" applyBorder="1" applyAlignment="1">
      <alignment horizontal="center" vertical="center" wrapText="1"/>
    </xf>
    <xf numFmtId="9" fontId="0" fillId="0" borderId="8" xfId="11" applyFont="1" applyBorder="1" applyAlignment="1">
      <alignment horizontal="center" vertical="center" wrapText="1"/>
    </xf>
    <xf numFmtId="9" fontId="0" fillId="0" borderId="7" xfId="11" applyFont="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1" fontId="20" fillId="0" borderId="1" xfId="0" applyNumberFormat="1" applyFont="1" applyBorder="1" applyAlignment="1">
      <alignment horizontal="left" vertical="center" wrapText="1"/>
    </xf>
    <xf numFmtId="0" fontId="20" fillId="0" borderId="1" xfId="0" applyFont="1" applyBorder="1" applyAlignment="1">
      <alignment horizontal="left" vertical="center" wrapText="1"/>
    </xf>
  </cellXfs>
  <cellStyles count="12">
    <cellStyle name="Hipervínculo 2" xfId="2" xr:uid="{00000000-0005-0000-0000-000000000000}"/>
    <cellStyle name="Hipervínculo 2 2" xfId="3" xr:uid="{00000000-0005-0000-0000-000001000000}"/>
    <cellStyle name="Millares 2" xfId="9" xr:uid="{00000000-0005-0000-0000-000002000000}"/>
    <cellStyle name="Normal" xfId="0" builtinId="0"/>
    <cellStyle name="Normal 2" xfId="4" xr:uid="{00000000-0005-0000-0000-000004000000}"/>
    <cellStyle name="Normal 3" xfId="5" xr:uid="{00000000-0005-0000-0000-000005000000}"/>
    <cellStyle name="Normal 3 2" xfId="6" xr:uid="{00000000-0005-0000-0000-000006000000}"/>
    <cellStyle name="Normal 4" xfId="1" xr:uid="{00000000-0005-0000-0000-000007000000}"/>
    <cellStyle name="Porcentaje" xfId="11" builtinId="5"/>
    <cellStyle name="Porcentaje 2" xfId="10" xr:uid="{00000000-0005-0000-0000-000008000000}"/>
    <cellStyle name="Porcentual 2" xfId="7" xr:uid="{00000000-0005-0000-0000-000009000000}"/>
    <cellStyle name="Porcentual 3" xfId="8" xr:uid="{00000000-0005-0000-0000-00000A000000}"/>
  </cellStyles>
  <dxfs count="54">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C000"/>
        </patternFill>
      </fill>
    </dxf>
    <dxf>
      <fill>
        <patternFill>
          <bgColor rgb="FF66FFFF"/>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66"/>
        </patternFill>
      </fill>
    </dxf>
    <dxf>
      <font>
        <color theme="0"/>
      </font>
      <fill>
        <patternFill>
          <bgColor rgb="FFFF0000"/>
        </patternFill>
      </fill>
    </dxf>
    <dxf>
      <fill>
        <patternFill>
          <bgColor rgb="FF00FFFF"/>
        </patternFill>
      </fill>
    </dxf>
    <dxf>
      <fill>
        <patternFill>
          <bgColor rgb="FFFFFF00"/>
        </patternFill>
      </fill>
    </dxf>
    <dxf>
      <fill>
        <patternFill>
          <bgColor rgb="FFFFC000"/>
        </patternFill>
      </fill>
    </dxf>
    <dxf>
      <fill>
        <patternFill>
          <bgColor rgb="FFFFC000"/>
        </patternFill>
      </fill>
    </dxf>
    <dxf>
      <font>
        <color theme="0"/>
      </font>
      <fill>
        <patternFill>
          <bgColor rgb="FFFF0000"/>
        </patternFill>
      </fill>
    </dxf>
    <dxf>
      <fill>
        <patternFill>
          <bgColor rgb="FFFF6699"/>
        </patternFill>
      </fill>
    </dxf>
    <dxf>
      <font>
        <color auto="1"/>
      </font>
      <fill>
        <patternFill>
          <bgColor rgb="FFFF0066"/>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00FFFF"/>
        </patternFill>
      </fill>
    </dxf>
    <dxf>
      <fill>
        <patternFill>
          <bgColor rgb="FFFF0066"/>
        </patternFill>
      </fill>
    </dxf>
    <dxf>
      <font>
        <color theme="0"/>
      </font>
      <fill>
        <patternFill>
          <bgColor rgb="FFFF0000"/>
        </patternFill>
      </fill>
    </dxf>
    <dxf>
      <font>
        <color auto="1"/>
      </font>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C000"/>
        </patternFill>
      </fill>
    </dxf>
    <dxf>
      <fill>
        <patternFill>
          <bgColor rgb="FF66FFFF"/>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66"/>
        </patternFill>
      </fill>
    </dxf>
    <dxf>
      <font>
        <color theme="0"/>
      </font>
      <fill>
        <patternFill>
          <bgColor rgb="FFFF0000"/>
        </patternFill>
      </fill>
    </dxf>
    <dxf>
      <fill>
        <patternFill>
          <bgColor rgb="FF00FFFF"/>
        </patternFill>
      </fill>
    </dxf>
    <dxf>
      <fill>
        <patternFill>
          <bgColor rgb="FFFFFF00"/>
        </patternFill>
      </fill>
    </dxf>
    <dxf>
      <fill>
        <patternFill>
          <bgColor rgb="FFFFC000"/>
        </patternFill>
      </fill>
    </dxf>
    <dxf>
      <fill>
        <patternFill>
          <bgColor rgb="FFFFC000"/>
        </patternFill>
      </fill>
    </dxf>
    <dxf>
      <font>
        <color theme="0"/>
      </font>
      <fill>
        <patternFill>
          <bgColor rgb="FFFF0000"/>
        </patternFill>
      </fill>
    </dxf>
    <dxf>
      <fill>
        <patternFill>
          <bgColor rgb="FFFF6699"/>
        </patternFill>
      </fill>
    </dxf>
    <dxf>
      <font>
        <color auto="1"/>
      </font>
      <fill>
        <patternFill>
          <bgColor rgb="FFFF0066"/>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00FFFF"/>
        </patternFill>
      </fill>
    </dxf>
    <dxf>
      <fill>
        <patternFill>
          <bgColor rgb="FFFF0066"/>
        </patternFill>
      </fill>
    </dxf>
    <dxf>
      <font>
        <color theme="0"/>
      </font>
      <fill>
        <patternFill>
          <bgColor rgb="FFFF0000"/>
        </patternFill>
      </fill>
    </dxf>
    <dxf>
      <font>
        <color auto="1"/>
      </font>
      <fill>
        <patternFill>
          <bgColor rgb="FFFFFF00"/>
        </patternFill>
      </fill>
    </dxf>
  </dxfs>
  <tableStyles count="0" defaultTableStyle="TableStyleMedium2" defaultPivotStyle="PivotStyleLight16"/>
  <colors>
    <mruColors>
      <color rgb="FFFF0066"/>
      <color rgb="FFCC0066"/>
      <color rgb="FFCC0000"/>
      <color rgb="FF66FFFF"/>
      <color rgb="FFFF6699"/>
      <color rgb="FF00FFFF"/>
      <color rgb="FFFFFF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view="pageBreakPreview" topLeftCell="A4" zoomScaleNormal="100" zoomScaleSheetLayoutView="100" workbookViewId="0">
      <selection activeCell="B5" sqref="B5"/>
    </sheetView>
  </sheetViews>
  <sheetFormatPr baseColWidth="10" defaultRowHeight="15" x14ac:dyDescent="0.25"/>
  <cols>
    <col min="1" max="4" width="33.140625" customWidth="1"/>
  </cols>
  <sheetData>
    <row r="1" spans="1:5" ht="28.5" customHeight="1" x14ac:dyDescent="0.25">
      <c r="A1" s="106" t="s">
        <v>0</v>
      </c>
      <c r="B1" s="107"/>
      <c r="C1" s="107"/>
      <c r="D1" s="108"/>
    </row>
    <row r="2" spans="1:5" ht="28.5" customHeight="1" x14ac:dyDescent="0.25">
      <c r="A2" s="109" t="s">
        <v>56</v>
      </c>
      <c r="B2" s="110"/>
      <c r="C2" s="110"/>
      <c r="D2" s="110"/>
    </row>
    <row r="3" spans="1:5" ht="57.75" customHeight="1" x14ac:dyDescent="0.25">
      <c r="A3" s="111" t="s">
        <v>55</v>
      </c>
      <c r="B3" s="112"/>
      <c r="C3" s="112"/>
      <c r="D3" s="113"/>
    </row>
    <row r="4" spans="1:5" x14ac:dyDescent="0.25">
      <c r="A4" s="1" t="s">
        <v>1</v>
      </c>
      <c r="B4" s="2" t="s">
        <v>2</v>
      </c>
      <c r="C4" s="1" t="s">
        <v>5</v>
      </c>
      <c r="D4" s="2" t="s">
        <v>2</v>
      </c>
    </row>
    <row r="5" spans="1:5" ht="57" x14ac:dyDescent="0.25">
      <c r="A5" s="7" t="s">
        <v>48</v>
      </c>
      <c r="B5" s="23" t="s">
        <v>58</v>
      </c>
      <c r="C5" s="7" t="s">
        <v>61</v>
      </c>
      <c r="D5" s="7" t="s">
        <v>47</v>
      </c>
      <c r="E5" s="27"/>
    </row>
    <row r="6" spans="1:5" ht="99.75" x14ac:dyDescent="0.25">
      <c r="A6" s="7"/>
      <c r="B6" s="7"/>
      <c r="C6" s="7" t="s">
        <v>52</v>
      </c>
      <c r="D6" s="23" t="s">
        <v>49</v>
      </c>
      <c r="E6" s="27"/>
    </row>
    <row r="7" spans="1:5" ht="99.75" x14ac:dyDescent="0.25">
      <c r="A7" s="7"/>
      <c r="B7" s="7"/>
      <c r="C7" s="7" t="s">
        <v>69</v>
      </c>
      <c r="D7" s="23" t="s">
        <v>70</v>
      </c>
      <c r="E7" s="27"/>
    </row>
    <row r="8" spans="1:5" hidden="1" x14ac:dyDescent="0.25">
      <c r="A8" s="26"/>
      <c r="B8" s="26"/>
      <c r="C8" s="26"/>
      <c r="D8" s="26"/>
      <c r="E8" s="27"/>
    </row>
    <row r="9" spans="1:5" hidden="1" x14ac:dyDescent="0.25">
      <c r="A9" s="26"/>
      <c r="B9" s="26"/>
      <c r="C9" s="26"/>
      <c r="D9" s="26"/>
      <c r="E9" s="27"/>
    </row>
    <row r="10" spans="1:5" x14ac:dyDescent="0.25">
      <c r="C10" s="18"/>
    </row>
    <row r="11" spans="1:5" x14ac:dyDescent="0.25">
      <c r="C11" s="17"/>
      <c r="D11" s="17"/>
    </row>
  </sheetData>
  <mergeCells count="3">
    <mergeCell ref="A1:D1"/>
    <mergeCell ref="A2:D2"/>
    <mergeCell ref="A3:D3"/>
  </mergeCells>
  <printOptions horizontalCentered="1" verticalCentered="1"/>
  <pageMargins left="0.70866141732283472" right="0.70866141732283472" top="1.2749999999999999" bottom="0.74803149606299213" header="0.31496062992125984" footer="0.31496062992125984"/>
  <pageSetup paperSize="119" scale="90" orientation="landscape" horizontalDpi="4294967295" verticalDpi="4294967295" r:id="rId1"/>
  <headerFooter>
    <oddHeader>&amp;L&amp;G&amp;C&amp;14MAPA DE RIESGOS
INSTITUCIONAL, POR PROCESOS Y DE CORRUPCIÓN
2021&amp;R&amp;G</oddHeader>
  </headerFooter>
  <colBreaks count="1" manualBreakCount="1">
    <brk id="4"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
  <sheetViews>
    <sheetView view="pageBreakPreview" zoomScale="85" zoomScaleNormal="100" zoomScaleSheetLayoutView="85" workbookViewId="0">
      <selection activeCell="A3" sqref="A3:E3"/>
    </sheetView>
  </sheetViews>
  <sheetFormatPr baseColWidth="10" defaultRowHeight="15" x14ac:dyDescent="0.25"/>
  <cols>
    <col min="1" max="1" width="36.85546875" customWidth="1"/>
    <col min="2" max="2" width="31" customWidth="1"/>
    <col min="3" max="3" width="31.42578125" customWidth="1"/>
    <col min="4" max="4" width="14.28515625" customWidth="1"/>
    <col min="5" max="5" width="28" customWidth="1"/>
    <col min="26" max="26" width="22.28515625" customWidth="1"/>
  </cols>
  <sheetData>
    <row r="1" spans="1:26" ht="22.5" customHeight="1" x14ac:dyDescent="0.25">
      <c r="A1" s="114" t="s">
        <v>3</v>
      </c>
      <c r="B1" s="114"/>
      <c r="C1" s="114"/>
      <c r="D1" s="114"/>
      <c r="E1" s="114"/>
    </row>
    <row r="2" spans="1:26" ht="32.25" customHeight="1" x14ac:dyDescent="0.25">
      <c r="A2" s="115" t="str">
        <f>+'Contexto Estratégico'!A2:D2</f>
        <v>PROCESO: Gestión de Responsabilidad Fiscal</v>
      </c>
      <c r="B2" s="115"/>
      <c r="C2" s="115"/>
      <c r="D2" s="115"/>
      <c r="E2" s="115"/>
    </row>
    <row r="3" spans="1:26" ht="52.5" customHeight="1" x14ac:dyDescent="0.25">
      <c r="A3" s="115" t="str">
        <f>+'Contexto Estratégico'!A3:D3</f>
        <v>OBJETIVO: Dirigir y Controlar las actividades de Responsabilidad Fiscal, Jurisdicción Coactiva y Administrativos Sancionatorios a que haya lugar con el fin de Velar por la labor de Gestión Fiscal de la Administración y de los Particulares o Entidades Públicas, para la recuperación del daño causado al Patrimonio Público</v>
      </c>
      <c r="B3" s="115"/>
      <c r="C3" s="115"/>
      <c r="D3" s="115"/>
      <c r="E3" s="115"/>
    </row>
    <row r="4" spans="1:26" ht="30" x14ac:dyDescent="0.25">
      <c r="A4" s="34" t="s">
        <v>2</v>
      </c>
      <c r="B4" s="34" t="s">
        <v>43</v>
      </c>
      <c r="C4" s="34" t="s">
        <v>13</v>
      </c>
      <c r="D4" s="34" t="s">
        <v>4</v>
      </c>
      <c r="E4" s="34" t="s">
        <v>6</v>
      </c>
      <c r="Z4" s="4" t="s">
        <v>8</v>
      </c>
    </row>
    <row r="5" spans="1:26" ht="85.5" x14ac:dyDescent="0.25">
      <c r="A5" s="23" t="s">
        <v>66</v>
      </c>
      <c r="B5" s="36" t="s">
        <v>45</v>
      </c>
      <c r="C5" s="36" t="s">
        <v>45</v>
      </c>
      <c r="D5" s="35" t="s">
        <v>12</v>
      </c>
      <c r="E5" s="23" t="s">
        <v>46</v>
      </c>
      <c r="Z5" s="4" t="s">
        <v>44</v>
      </c>
    </row>
    <row r="6" spans="1:26" ht="85.5" x14ac:dyDescent="0.25">
      <c r="A6" s="23" t="s">
        <v>59</v>
      </c>
      <c r="B6" s="36" t="s">
        <v>57</v>
      </c>
      <c r="C6" s="36" t="s">
        <v>57</v>
      </c>
      <c r="D6" s="35" t="s">
        <v>12</v>
      </c>
      <c r="E6" s="23" t="s">
        <v>67</v>
      </c>
      <c r="Z6" s="4" t="s">
        <v>7</v>
      </c>
    </row>
    <row r="7" spans="1:26" ht="93" customHeight="1" x14ac:dyDescent="0.25">
      <c r="A7" s="23" t="s">
        <v>49</v>
      </c>
      <c r="B7" s="36" t="s">
        <v>51</v>
      </c>
      <c r="C7" s="36" t="s">
        <v>51</v>
      </c>
      <c r="D7" s="35" t="s">
        <v>9</v>
      </c>
      <c r="E7" s="23" t="s">
        <v>60</v>
      </c>
      <c r="Z7" s="4" t="s">
        <v>10</v>
      </c>
    </row>
    <row r="8" spans="1:26" ht="57" x14ac:dyDescent="0.25">
      <c r="A8" s="23" t="str">
        <f>+'Contexto Estratégico'!D7</f>
        <v>Deficiente infraestructura para conservación y protección de los expedientes. Los expedientes son prestados a los implicasos</v>
      </c>
      <c r="B8" s="37" t="s">
        <v>50</v>
      </c>
      <c r="C8" s="37" t="s">
        <v>50</v>
      </c>
      <c r="D8" s="35" t="s">
        <v>7</v>
      </c>
      <c r="E8" s="23" t="s">
        <v>53</v>
      </c>
      <c r="Z8" s="4" t="s">
        <v>9</v>
      </c>
    </row>
    <row r="9" spans="1:26" hidden="1" x14ac:dyDescent="0.25">
      <c r="A9" s="25"/>
      <c r="B9" s="31"/>
      <c r="C9" s="22"/>
      <c r="D9" s="33"/>
      <c r="E9" s="22"/>
      <c r="Z9" s="4" t="s">
        <v>11</v>
      </c>
    </row>
    <row r="10" spans="1:26" x14ac:dyDescent="0.25">
      <c r="A10" s="28"/>
      <c r="B10" s="29"/>
      <c r="C10" s="28"/>
      <c r="D10" s="30"/>
      <c r="E10" s="28"/>
      <c r="Z10" s="4" t="s">
        <v>12</v>
      </c>
    </row>
    <row r="11" spans="1:26" x14ac:dyDescent="0.25">
      <c r="A11" s="3"/>
      <c r="B11" s="3"/>
      <c r="C11" s="3"/>
      <c r="D11" s="3"/>
      <c r="E11" s="3"/>
    </row>
    <row r="12" spans="1:26" x14ac:dyDescent="0.25">
      <c r="A12" s="3"/>
      <c r="B12" s="3"/>
      <c r="C12" s="3"/>
      <c r="D12" s="3"/>
      <c r="E12" s="3"/>
    </row>
    <row r="13" spans="1:26" x14ac:dyDescent="0.25">
      <c r="A13" s="3"/>
      <c r="B13" s="3"/>
      <c r="C13" s="3"/>
      <c r="D13" s="3"/>
      <c r="E13" s="3"/>
    </row>
    <row r="14" spans="1:26" x14ac:dyDescent="0.25">
      <c r="A14" s="3"/>
      <c r="B14" s="3"/>
      <c r="C14" s="3"/>
      <c r="D14" s="3"/>
      <c r="E14" s="3"/>
    </row>
    <row r="15" spans="1:26" x14ac:dyDescent="0.25">
      <c r="A15" s="3"/>
      <c r="B15" s="3"/>
      <c r="C15" s="3"/>
      <c r="D15" s="3"/>
      <c r="E15" s="3"/>
    </row>
  </sheetData>
  <mergeCells count="3">
    <mergeCell ref="A1:E1"/>
    <mergeCell ref="A2:E2"/>
    <mergeCell ref="A3:E3"/>
  </mergeCells>
  <dataValidations disablePrompts="1" count="2">
    <dataValidation type="list" allowBlank="1" showInputMessage="1" showErrorMessage="1" prompt="Seleccione una opción" sqref="D10" xr:uid="{00000000-0002-0000-0100-000000000000}">
      <formula1>$Z$5:$Z$10</formula1>
    </dataValidation>
    <dataValidation type="list" allowBlank="1" showInputMessage="1" showErrorMessage="1" prompt="Seleccione una opción" sqref="D5:D9" xr:uid="{00000000-0002-0000-0100-000001000000}">
      <formula1>$Z$4:$Z$10</formula1>
    </dataValidation>
  </dataValidations>
  <printOptions horizontalCentered="1" verticalCentered="1"/>
  <pageMargins left="0.70866141732283472" right="0.70866141732283472" top="1.2749999999999999" bottom="0.74803149606299213" header="0.31496062992125984" footer="0.31496062992125984"/>
  <pageSetup paperSize="119" scale="86" orientation="landscape" r:id="rId1"/>
  <headerFooter>
    <oddHeader>&amp;L&amp;G&amp;C&amp;14MAPA DE RIESGOS
INSTITUCIONAL, POR PROCESOS Y DE CORRUPCIÓN
2021&amp;R&amp;G</oddHeader>
  </headerFooter>
  <colBreaks count="1" manualBreakCount="1">
    <brk id="5" max="8" man="1"/>
  </col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
  <sheetViews>
    <sheetView view="pageBreakPreview" topLeftCell="A4" zoomScale="90" zoomScaleNormal="80" zoomScaleSheetLayoutView="90" workbookViewId="0">
      <selection activeCell="C9" sqref="C9"/>
    </sheetView>
  </sheetViews>
  <sheetFormatPr baseColWidth="10" defaultColWidth="11" defaultRowHeight="14.25" x14ac:dyDescent="0.2"/>
  <cols>
    <col min="1" max="1" width="25.42578125" style="5" customWidth="1"/>
    <col min="2" max="4" width="6.7109375" style="5" customWidth="1"/>
    <col min="5" max="5" width="8.28515625" style="5" bestFit="1" customWidth="1"/>
    <col min="6" max="6" width="11.7109375" style="5" bestFit="1" customWidth="1"/>
    <col min="7" max="7" width="8.7109375" style="5" customWidth="1"/>
    <col min="8" max="8" width="12.28515625" style="5" bestFit="1" customWidth="1"/>
    <col min="9" max="9" width="33.42578125" style="5" customWidth="1"/>
    <col min="10" max="10" width="14.7109375" style="5" bestFit="1" customWidth="1"/>
    <col min="11" max="11" width="19.5703125" style="5" customWidth="1"/>
    <col min="12" max="12" width="55.28515625" style="5" customWidth="1"/>
    <col min="13" max="16384" width="11" style="5"/>
  </cols>
  <sheetData>
    <row r="1" spans="1:12" ht="15" x14ac:dyDescent="0.25">
      <c r="A1" s="116" t="s">
        <v>40</v>
      </c>
      <c r="B1" s="116"/>
      <c r="C1" s="116"/>
      <c r="D1" s="116"/>
      <c r="E1" s="116"/>
      <c r="F1" s="116"/>
      <c r="G1" s="116"/>
      <c r="H1" s="116"/>
      <c r="I1" s="116"/>
      <c r="J1" s="116"/>
      <c r="K1" s="116"/>
    </row>
    <row r="2" spans="1:12" x14ac:dyDescent="0.2">
      <c r="A2" s="110" t="str">
        <f>+'Contexto Estratégico'!A2:D2</f>
        <v>PROCESO: Gestión de Responsabilidad Fiscal</v>
      </c>
      <c r="B2" s="110"/>
      <c r="C2" s="110"/>
      <c r="D2" s="110"/>
      <c r="E2" s="110"/>
      <c r="F2" s="110"/>
      <c r="G2" s="110"/>
      <c r="H2" s="117"/>
      <c r="I2" s="117"/>
      <c r="J2" s="117"/>
      <c r="K2" s="117"/>
    </row>
    <row r="3" spans="1:12" ht="52.5" customHeight="1" x14ac:dyDescent="0.2">
      <c r="A3" s="118" t="str">
        <f>+'Contexto Estratégico'!A3:D3</f>
        <v>OBJETIVO: Dirigir y Controlar las actividades de Responsabilidad Fiscal, Jurisdicción Coactiva y Administrativos Sancionatorios a que haya lugar con el fin de Velar por la labor de Gestión Fiscal de la Administración y de los Particulares o Entidades Públicas, para la recuperación del daño causado al Patrimonio Público</v>
      </c>
      <c r="B3" s="112"/>
      <c r="C3" s="112"/>
      <c r="D3" s="112"/>
      <c r="E3" s="112"/>
      <c r="F3" s="112"/>
      <c r="G3" s="112"/>
      <c r="H3" s="112"/>
      <c r="I3" s="112"/>
      <c r="J3" s="112"/>
      <c r="K3" s="113"/>
    </row>
    <row r="4" spans="1:12" ht="33" customHeight="1" x14ac:dyDescent="0.2">
      <c r="A4" s="119" t="s">
        <v>15</v>
      </c>
      <c r="B4" s="124" t="s">
        <v>16</v>
      </c>
      <c r="C4" s="125"/>
      <c r="D4" s="125"/>
      <c r="E4" s="125"/>
      <c r="F4" s="125"/>
      <c r="G4" s="125"/>
      <c r="H4" s="126"/>
      <c r="I4" s="119" t="s">
        <v>39</v>
      </c>
      <c r="J4" s="119" t="s">
        <v>18</v>
      </c>
      <c r="K4" s="121" t="s">
        <v>19</v>
      </c>
    </row>
    <row r="5" spans="1:12" ht="15" x14ac:dyDescent="0.25">
      <c r="A5" s="119"/>
      <c r="B5" s="127" t="s">
        <v>17</v>
      </c>
      <c r="C5" s="128"/>
      <c r="D5" s="128"/>
      <c r="E5" s="128"/>
      <c r="F5" s="129"/>
      <c r="G5" s="116" t="s">
        <v>14</v>
      </c>
      <c r="H5" s="116"/>
      <c r="I5" s="120"/>
      <c r="J5" s="120"/>
      <c r="K5" s="122"/>
    </row>
    <row r="6" spans="1:12" ht="15" x14ac:dyDescent="0.25">
      <c r="A6" s="119"/>
      <c r="B6" s="40" t="s">
        <v>71</v>
      </c>
      <c r="C6" s="40" t="s">
        <v>72</v>
      </c>
      <c r="D6" s="40" t="s">
        <v>73</v>
      </c>
      <c r="E6" s="19" t="s">
        <v>25</v>
      </c>
      <c r="F6" s="19" t="s">
        <v>26</v>
      </c>
      <c r="G6" s="19" t="s">
        <v>25</v>
      </c>
      <c r="H6" s="19" t="s">
        <v>26</v>
      </c>
      <c r="I6" s="120"/>
      <c r="J6" s="120"/>
      <c r="K6" s="123"/>
    </row>
    <row r="7" spans="1:12" ht="71.25" x14ac:dyDescent="0.2">
      <c r="A7" s="32" t="str">
        <f>+Identificación!B5</f>
        <v>Puede suceder que se presenten sobornos o amenazas a los funcionarios del proceso de Responsabilidad fiscal</v>
      </c>
      <c r="B7" s="32">
        <v>1</v>
      </c>
      <c r="C7" s="68">
        <v>0.8</v>
      </c>
      <c r="D7" s="69">
        <f>B7+(B7*C7)</f>
        <v>1.8</v>
      </c>
      <c r="E7" s="70">
        <f>IF(D7&lt;=ProbImpacto!$D$21,ProbImpacto!$A$29,IF(D7&lt;=ProbImpacto!$H$21,ProbImpacto!$A$30,IF(D7&lt;=ProbImpacto!$E$23,ProbImpacto!$A$31,IF(D7&lt;=ProbImpacto!$G$23,ProbImpacto!$A$32,ProbImpacto!$A$33))))</f>
        <v>0.2</v>
      </c>
      <c r="F7" s="20" t="str">
        <f>IF(E7=20%,ProbImpacto!$B$29,IF(E7=40%,ProbImpacto!$B$30,IF(E7=60%,ProbImpacto!$B$31,IF(E7=80%,ProbImpacto!$B$32,ProbImpacto!$B$33))))</f>
        <v xml:space="preserve">Muy Baja </v>
      </c>
      <c r="G7" s="70">
        <v>1</v>
      </c>
      <c r="H7" s="20" t="str">
        <f>IF(G7=20%,ProbImpacto!$B$39,IF(G7=40%,ProbImpacto!$B$40,IF(G7=60%,ProbImpacto!$B$41,IF(G7=80%,ProbImpacto!$B$42,ProbImpacto!$B$43))))</f>
        <v>Catastrofico</v>
      </c>
      <c r="I7" s="24" t="str">
        <f>+Identificación!E5</f>
        <v>Fallar o archivar los procesos a favor de los investigados sin que haya merito.
Afectaciones a la seguridad de los funcionarios.</v>
      </c>
      <c r="J7" s="20" t="s">
        <v>143</v>
      </c>
      <c r="K7" s="20" t="s">
        <v>116</v>
      </c>
      <c r="L7" s="16"/>
    </row>
    <row r="8" spans="1:12" ht="57" x14ac:dyDescent="0.2">
      <c r="A8" s="32" t="str">
        <f>+Identificación!B6</f>
        <v>Puede presentarse la petición de dádivas por parte de los funcionarios de responsabilidad fiscal</v>
      </c>
      <c r="B8" s="32">
        <v>1</v>
      </c>
      <c r="C8" s="68">
        <v>0.8</v>
      </c>
      <c r="D8" s="69">
        <f t="shared" ref="D8:D10" si="0">B8+(B8*C8)</f>
        <v>1.8</v>
      </c>
      <c r="E8" s="70">
        <f>IF(D8&lt;=ProbImpacto!$D$21,ProbImpacto!$A$29,IF(D8&lt;=ProbImpacto!$H$21,ProbImpacto!$A$30,IF(D8&lt;=ProbImpacto!$E$23,ProbImpacto!$A$31,IF(D8&lt;=ProbImpacto!$G$23,ProbImpacto!$A$32,ProbImpacto!$A$33))))</f>
        <v>0.2</v>
      </c>
      <c r="F8" s="20" t="str">
        <f>IF(E8=20%,ProbImpacto!$B$29,IF(E8=40%,ProbImpacto!$B$30,IF(E8=60%,ProbImpacto!$B$31,IF(E8=80%,ProbImpacto!$B$32,ProbImpacto!$B$33))))</f>
        <v xml:space="preserve">Muy Baja </v>
      </c>
      <c r="G8" s="70">
        <v>1</v>
      </c>
      <c r="H8" s="20" t="str">
        <f>IF(G8=20%,ProbImpacto!$B$39,IF(G8=40%,ProbImpacto!$B$40,IF(G8=60%,ProbImpacto!$B$41,IF(G8=80%,ProbImpacto!$B$42,ProbImpacto!$B$43))))</f>
        <v>Catastrofico</v>
      </c>
      <c r="I8" s="24" t="str">
        <f>+Identificación!E6</f>
        <v xml:space="preserve">Fallar o archivar los procesos a favor de los investigados sin que haya merito.
</v>
      </c>
      <c r="J8" s="20" t="s">
        <v>143</v>
      </c>
      <c r="K8" s="20" t="s">
        <v>42</v>
      </c>
    </row>
    <row r="9" spans="1:12" ht="71.25" x14ac:dyDescent="0.2">
      <c r="A9" s="32" t="str">
        <f>+Identificación!B7</f>
        <v>Puede presentarse la prescripción de procesos por dilación</v>
      </c>
      <c r="B9" s="32">
        <v>4</v>
      </c>
      <c r="C9" s="68">
        <v>0.8</v>
      </c>
      <c r="D9" s="69">
        <f t="shared" si="0"/>
        <v>7.2</v>
      </c>
      <c r="E9" s="70">
        <f>IF(D9&lt;=ProbImpacto!$D$21,ProbImpacto!$A$29,IF(D9&lt;=ProbImpacto!$H$21,ProbImpacto!$A$30,IF(D9&lt;=ProbImpacto!$E$23,ProbImpacto!$A$31,IF(D9&lt;=ProbImpacto!$G$23,ProbImpacto!$A$32,ProbImpacto!$A$33))))</f>
        <v>0.8</v>
      </c>
      <c r="F9" s="20" t="str">
        <f>IF(E9=20%,ProbImpacto!$B$29,IF(E9=40%,ProbImpacto!$B$30,IF(E9=60%,ProbImpacto!$B$31,IF(E9=80%,ProbImpacto!$B$32,ProbImpacto!$B$33))))</f>
        <v>Alta</v>
      </c>
      <c r="G9" s="70">
        <v>0.6</v>
      </c>
      <c r="H9" s="20" t="str">
        <f>IF(G9=20%,ProbImpacto!$B$39,IF(G9=40%,ProbImpacto!$B$40,IF(G9=60%,ProbImpacto!$B$41,IF(G9=80%,ProbImpacto!$B$42,ProbImpacto!$B$43))))</f>
        <v>Moderado</v>
      </c>
      <c r="I9" s="24" t="str">
        <f>+Identificación!E7</f>
        <v>El proceso se acaba por prescripción, posibles sanciones disciplinarias a los funcionarios de proceso. Incumplimiento de una función misional</v>
      </c>
      <c r="J9" s="20" t="s">
        <v>142</v>
      </c>
      <c r="K9" s="20" t="s">
        <v>115</v>
      </c>
    </row>
    <row r="10" spans="1:12" ht="57" x14ac:dyDescent="0.2">
      <c r="A10" s="32" t="str">
        <f>+Identificación!B8</f>
        <v>Puede presentarse la pérdida o daño de los expedientes</v>
      </c>
      <c r="B10" s="32">
        <v>3</v>
      </c>
      <c r="C10" s="68">
        <v>0.8</v>
      </c>
      <c r="D10" s="69">
        <f t="shared" si="0"/>
        <v>5.4</v>
      </c>
      <c r="E10" s="70">
        <f>IF(D10&lt;=ProbImpacto!$D$21,ProbImpacto!$A$29,IF(D10&lt;=ProbImpacto!$H$21,ProbImpacto!$A$30,IF(D10&lt;=ProbImpacto!$E$23,ProbImpacto!$A$31,IF(D10&lt;=ProbImpacto!$G$23,ProbImpacto!$A$32,ProbImpacto!$A$33))))</f>
        <v>0.6</v>
      </c>
      <c r="F10" s="20" t="str">
        <f>IF(E10=20%,ProbImpacto!$B$29,IF(E10=40%,ProbImpacto!$B$30,IF(E10=60%,ProbImpacto!$B$31,IF(E10=80%,ProbImpacto!$B$32,ProbImpacto!$B$33))))</f>
        <v xml:space="preserve">Media </v>
      </c>
      <c r="G10" s="70">
        <v>0.8</v>
      </c>
      <c r="H10" s="20" t="str">
        <f>IF(G10=20%,ProbImpacto!$B$39,IF(G10=40%,ProbImpacto!$B$40,IF(G10=60%,ProbImpacto!$B$41,IF(G10=80%,ProbImpacto!$B$42,ProbImpacto!$B$43))))</f>
        <v>Mayor</v>
      </c>
      <c r="I10" s="24" t="str">
        <f>+Identificación!E8</f>
        <v>Sanciones penales y disciplinarias a los funcionarios de la entidad</v>
      </c>
      <c r="J10" s="20" t="s">
        <v>142</v>
      </c>
      <c r="K10" s="20" t="s">
        <v>115</v>
      </c>
    </row>
    <row r="11" spans="1:12" hidden="1" x14ac:dyDescent="0.2">
      <c r="A11" s="20"/>
      <c r="B11" s="20"/>
      <c r="C11" s="20"/>
      <c r="D11" s="20"/>
      <c r="E11" s="21"/>
      <c r="F11" s="20"/>
      <c r="G11" s="21"/>
      <c r="H11" s="20"/>
      <c r="I11" s="24"/>
      <c r="J11" s="20"/>
      <c r="K11" s="20"/>
    </row>
  </sheetData>
  <mergeCells count="10">
    <mergeCell ref="G5:H5"/>
    <mergeCell ref="A1:K1"/>
    <mergeCell ref="A2:K2"/>
    <mergeCell ref="A3:K3"/>
    <mergeCell ref="A4:A6"/>
    <mergeCell ref="I4:I6"/>
    <mergeCell ref="J4:J6"/>
    <mergeCell ref="K4:K6"/>
    <mergeCell ref="B4:H4"/>
    <mergeCell ref="B5:F5"/>
  </mergeCells>
  <conditionalFormatting sqref="F11">
    <cfRule type="containsText" dxfId="53" priority="75" operator="containsText" text="Improbable">
      <formula>NOT(ISERROR(SEARCH("Improbable",F11)))</formula>
    </cfRule>
    <cfRule type="containsText" dxfId="52" priority="76" operator="containsText" text="Casi seguro">
      <formula>NOT(ISERROR(SEARCH("Casi seguro",F11)))</formula>
    </cfRule>
    <cfRule type="containsText" dxfId="51" priority="77" operator="containsText" text="Probable">
      <formula>NOT(ISERROR(SEARCH("Probable",F11)))</formula>
    </cfRule>
    <cfRule type="containsText" dxfId="50" priority="83" operator="containsText" text="Raro">
      <formula>NOT(ISERROR(SEARCH("Raro",F11)))</formula>
    </cfRule>
  </conditionalFormatting>
  <conditionalFormatting sqref="J7:J11">
    <cfRule type="containsText" dxfId="49" priority="97" operator="containsText" text="extrema">
      <formula>NOT(ISERROR(SEARCH("extrema",J7)))</formula>
    </cfRule>
    <cfRule type="containsText" dxfId="48" priority="98" operator="containsText" text="Alta">
      <formula>NOT(ISERROR(SEARCH("Alta",J7)))</formula>
    </cfRule>
    <cfRule type="containsText" dxfId="47" priority="99" operator="containsText" text="moderada">
      <formula>NOT(ISERROR(SEARCH("moderada",J7)))</formula>
    </cfRule>
    <cfRule type="containsText" dxfId="46" priority="100" operator="containsText" text="Zona de riesgo baja">
      <formula>NOT(ISERROR(SEARCH("Zona de riesgo baja",J7)))</formula>
    </cfRule>
  </conditionalFormatting>
  <conditionalFormatting sqref="E11">
    <cfRule type="containsText" dxfId="45" priority="79" operator="containsText" text="4">
      <formula>NOT(ISERROR(SEARCH("4",E11)))</formula>
    </cfRule>
    <cfRule type="containsText" dxfId="44" priority="80" operator="containsText" text="4">
      <formula>NOT(ISERROR(SEARCH("4",E11)))</formula>
    </cfRule>
    <cfRule type="containsText" dxfId="43" priority="84" operator="containsText" text="5">
      <formula>NOT(ISERROR(SEARCH("5",E11)))</formula>
    </cfRule>
    <cfRule type="containsText" dxfId="42" priority="85" operator="containsText" text="4">
      <formula>NOT(ISERROR(SEARCH("4",E11)))</formula>
    </cfRule>
    <cfRule type="containsText" dxfId="41" priority="86" operator="containsText" text="3">
      <formula>NOT(ISERROR(SEARCH("3",E11)))</formula>
    </cfRule>
    <cfRule type="containsText" dxfId="40" priority="87" operator="containsText" text="2">
      <formula>NOT(ISERROR(SEARCH("2",E11)))</formula>
    </cfRule>
    <cfRule type="containsText" dxfId="39" priority="88" operator="containsText" text="1">
      <formula>NOT(ISERROR(SEARCH("1",E11)))</formula>
    </cfRule>
  </conditionalFormatting>
  <conditionalFormatting sqref="H11">
    <cfRule type="containsText" dxfId="38" priority="62" operator="containsText" text="Catastrofico">
      <formula>NOT(ISERROR(SEARCH("Catastrofico",H11)))</formula>
    </cfRule>
    <cfRule type="containsText" dxfId="37" priority="64" operator="containsText" text="Mayor">
      <formula>NOT(ISERROR(SEARCH("Mayor",H11)))</formula>
    </cfRule>
    <cfRule type="containsText" dxfId="36" priority="65" operator="containsText" text="Moderado">
      <formula>NOT(ISERROR(SEARCH("Moderado",H11)))</formula>
    </cfRule>
    <cfRule type="containsText" dxfId="35" priority="66" operator="containsText" text="Menor">
      <formula>NOT(ISERROR(SEARCH("Menor",H11)))</formula>
    </cfRule>
    <cfRule type="containsText" dxfId="34" priority="69" operator="containsText" text="Menor">
      <formula>NOT(ISERROR(SEARCH("Menor",H11)))</formula>
    </cfRule>
    <cfRule type="containsText" dxfId="33" priority="71" operator="containsText" text="Menor">
      <formula>NOT(ISERROR(SEARCH("Menor",H11)))</formula>
    </cfRule>
    <cfRule type="containsText" dxfId="32" priority="73" operator="containsText" text="Insignificante">
      <formula>NOT(ISERROR(SEARCH("Insignificante",H11)))</formula>
    </cfRule>
  </conditionalFormatting>
  <conditionalFormatting sqref="F11">
    <cfRule type="containsText" dxfId="31" priority="24" operator="containsText" text="Posible">
      <formula>NOT(ISERROR(SEARCH("Posible",F11)))</formula>
    </cfRule>
  </conditionalFormatting>
  <conditionalFormatting sqref="K7:K11">
    <cfRule type="containsText" dxfId="30" priority="11" operator="containsText" text="d.">
      <formula>NOT(ISERROR(SEARCH("d.",K7)))</formula>
    </cfRule>
    <cfRule type="containsText" dxfId="29" priority="12" operator="containsText" text="c.">
      <formula>NOT(ISERROR(SEARCH("c.",K7)))</formula>
    </cfRule>
    <cfRule type="containsText" dxfId="28" priority="13" operator="containsText" text="b.">
      <formula>NOT(ISERROR(SEARCH("b.",K7)))</formula>
    </cfRule>
    <cfRule type="containsText" dxfId="27" priority="14" operator="containsText" text="a.">
      <formula>NOT(ISERROR(SEARCH("a.",K7)))</formula>
    </cfRule>
  </conditionalFormatting>
  <dataValidations xWindow="319" yWindow="394" count="6">
    <dataValidation type="list" allowBlank="1" showInputMessage="1" showErrorMessage="1" sqref="E11" xr:uid="{00000000-0002-0000-0200-000000000000}">
      <formula1>#REF!</formula1>
    </dataValidation>
    <dataValidation type="list" allowBlank="1" showInputMessage="1" showErrorMessage="1" prompt="Seleccione el descriptor correspondiente al valor de columna anterior" sqref="F11" xr:uid="{00000000-0002-0000-0200-000001000000}">
      <formula1>#REF!</formula1>
    </dataValidation>
    <dataValidation type="list" allowBlank="1" showInputMessage="1" showErrorMessage="1" sqref="G11" xr:uid="{00000000-0002-0000-0200-000002000000}">
      <formula1>#REF!</formula1>
    </dataValidation>
    <dataValidation type="list" allowBlank="1" showInputMessage="1" showErrorMessage="1" prompt="Seleccione el descriptor correspondiende al valor dado en la columna anterior" sqref="H11" xr:uid="{00000000-0002-0000-0200-000003000000}">
      <formula1>#REF!</formula1>
    </dataValidation>
    <dataValidation type="list" allowBlank="1" showInputMessage="1" showErrorMessage="1" prompt="Identificar la zona de riesgo ubicándola en la matriz de riesgo inherente" sqref="J11" xr:uid="{00000000-0002-0000-0200-000004000000}">
      <formula1>#REF!</formula1>
    </dataValidation>
    <dataValidation type="list" allowBlank="1" showInputMessage="1" showErrorMessage="1" prompt="Selecciones la medida de respuesta al riesgo correspondiente a la zona de riesgo definida en la columna anterior" sqref="K11" xr:uid="{00000000-0002-0000-0200-000005000000}">
      <formula1>#REF!</formula1>
    </dataValidation>
  </dataValidations>
  <printOptions horizontalCentered="1" verticalCentered="1"/>
  <pageMargins left="0.70866141732283472" right="0.70866141732283472" top="1.2598425196850394" bottom="0.74803149606299213" header="0.31496062992125984" footer="0.31496062992125984"/>
  <pageSetup paperSize="119" scale="79" orientation="landscape" r:id="rId1"/>
  <headerFooter>
    <oddHeader>&amp;L&amp;G&amp;C&amp;14MAPA DE RIESGOS
INSTITUCIONAL, POR PROCESOS Y DE CORRUPCIÓN
2021&amp;R&amp;G</oddHeader>
  </headerFooter>
  <legacyDrawing r:id="rId2"/>
  <legacyDrawingHF r:id="rId3"/>
  <extLst>
    <ext xmlns:x14="http://schemas.microsoft.com/office/spreadsheetml/2009/9/main" uri="{CCE6A557-97BC-4b89-ADB6-D9C93CAAB3DF}">
      <x14:dataValidations xmlns:xm="http://schemas.microsoft.com/office/excel/2006/main" xWindow="319" yWindow="394" count="5">
        <x14:dataValidation type="list" allowBlank="1" showInputMessage="1" showErrorMessage="1" xr:uid="{B7DF540A-165A-4D93-B269-37F07ACEA543}">
          <x14:formula1>
            <xm:f>ProbImpacto!$C$3:$C$7</xm:f>
          </x14:formula1>
          <xm:sqref>B7:B10</xm:sqref>
        </x14:dataValidation>
        <x14:dataValidation type="list" allowBlank="1" showInputMessage="1" showErrorMessage="1" xr:uid="{88CA09A3-F3E3-42C5-B2D4-BB2B4F7AC460}">
          <x14:formula1>
            <xm:f>ProbImpacto!$C$11:$C$15</xm:f>
          </x14:formula1>
          <xm:sqref>C7:C10</xm:sqref>
        </x14:dataValidation>
        <x14:dataValidation type="list" allowBlank="1" showInputMessage="1" showErrorMessage="1" xr:uid="{8E727B4D-A6EC-4266-9BB9-47CAC93C2E01}">
          <x14:formula1>
            <xm:f>ProbImpacto!$A$39:$A$43</xm:f>
          </x14:formula1>
          <xm:sqref>G7:G10</xm:sqref>
        </x14:dataValidation>
        <x14:dataValidation type="list" allowBlank="1" showInputMessage="1" showErrorMessage="1" prompt="Identificar la zona de riesgo ubicándola en la matriz de riesgo inherente" xr:uid="{097AB174-4898-4B0D-8490-CC6AB3F76C81}">
          <x14:formula1>
            <xm:f>ProbImpacto!$B$47:$B$50</xm:f>
          </x14:formula1>
          <xm:sqref>J7:J10</xm:sqref>
        </x14:dataValidation>
        <x14:dataValidation type="list" allowBlank="1" showInputMessage="1" showErrorMessage="1" prompt="Selecciones la medida de respuesta al riesgo correspondiente a la zona de riesgo definida en la columna anterior" xr:uid="{904099ED-EBDB-4F44-9478-4A5B4EF9DC29}">
          <x14:formula1>
            <xm:f>ProbImpacto!$C$47:$C$50</xm:f>
          </x14:formula1>
          <xm:sqref>K7:K10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822AA-64BE-4913-8E41-C6D488B9A26F}">
  <sheetPr>
    <tabColor theme="9" tint="-0.499984740745262"/>
  </sheetPr>
  <dimension ref="A2:S143"/>
  <sheetViews>
    <sheetView topLeftCell="F28" zoomScale="71" zoomScaleNormal="71" workbookViewId="0">
      <selection activeCell="K42" sqref="K42"/>
    </sheetView>
  </sheetViews>
  <sheetFormatPr baseColWidth="10" defaultColWidth="11" defaultRowHeight="14.25" x14ac:dyDescent="0.2"/>
  <cols>
    <col min="1" max="1" width="7.140625" style="5" bestFit="1" customWidth="1"/>
    <col min="2" max="2" width="25.5703125" style="5" bestFit="1" customWidth="1"/>
    <col min="3" max="3" width="53.140625" style="5" customWidth="1"/>
    <col min="4" max="4" width="47.140625" style="5" customWidth="1"/>
    <col min="5" max="5" width="48.140625" style="5" customWidth="1"/>
    <col min="6" max="6" width="8.7109375" style="5" customWidth="1"/>
    <col min="7" max="7" width="14.85546875" style="5" customWidth="1"/>
    <col min="8" max="8" width="16.42578125" style="5" bestFit="1" customWidth="1"/>
    <col min="9" max="11" width="12.42578125" style="5" customWidth="1"/>
    <col min="12" max="12" width="15" style="5" bestFit="1" customWidth="1"/>
    <col min="13" max="13" width="13.5703125" style="5" customWidth="1"/>
    <col min="14" max="14" width="15.28515625" style="5" customWidth="1"/>
    <col min="15" max="15" width="32.85546875" style="5" customWidth="1"/>
    <col min="16" max="16" width="13.42578125" style="5" bestFit="1" customWidth="1"/>
    <col min="17" max="16384" width="11" style="5"/>
  </cols>
  <sheetData>
    <row r="2" spans="2:3" ht="30" x14ac:dyDescent="0.2">
      <c r="B2" s="42" t="s">
        <v>74</v>
      </c>
      <c r="C2" s="42" t="s">
        <v>75</v>
      </c>
    </row>
    <row r="3" spans="2:3" ht="28.5" x14ac:dyDescent="0.2">
      <c r="B3" s="41" t="s">
        <v>76</v>
      </c>
      <c r="C3" s="43">
        <v>1</v>
      </c>
    </row>
    <row r="4" spans="2:3" ht="28.5" x14ac:dyDescent="0.2">
      <c r="B4" s="41" t="s">
        <v>77</v>
      </c>
      <c r="C4" s="43">
        <v>2</v>
      </c>
    </row>
    <row r="5" spans="2:3" ht="28.5" x14ac:dyDescent="0.2">
      <c r="B5" s="41" t="s">
        <v>78</v>
      </c>
      <c r="C5" s="43">
        <v>3</v>
      </c>
    </row>
    <row r="6" spans="2:3" ht="28.5" x14ac:dyDescent="0.2">
      <c r="B6" s="41" t="s">
        <v>79</v>
      </c>
      <c r="C6" s="43">
        <v>4</v>
      </c>
    </row>
    <row r="7" spans="2:3" x14ac:dyDescent="0.2">
      <c r="B7" s="41" t="s">
        <v>24</v>
      </c>
      <c r="C7" s="43">
        <v>5</v>
      </c>
    </row>
    <row r="8" spans="2:3" x14ac:dyDescent="0.2">
      <c r="B8" s="44"/>
      <c r="C8" s="45"/>
    </row>
    <row r="9" spans="2:3" x14ac:dyDescent="0.2">
      <c r="B9" s="16"/>
      <c r="C9" s="16"/>
    </row>
    <row r="10" spans="2:3" ht="45" x14ac:dyDescent="0.2">
      <c r="B10" s="42" t="s">
        <v>80</v>
      </c>
      <c r="C10" s="42" t="s">
        <v>81</v>
      </c>
    </row>
    <row r="11" spans="2:3" ht="42.75" x14ac:dyDescent="0.2">
      <c r="B11" s="46" t="s">
        <v>82</v>
      </c>
      <c r="C11" s="47">
        <v>0.2</v>
      </c>
    </row>
    <row r="12" spans="2:3" ht="42.75" x14ac:dyDescent="0.2">
      <c r="B12" s="46" t="s">
        <v>83</v>
      </c>
      <c r="C12" s="48">
        <v>0.4</v>
      </c>
    </row>
    <row r="13" spans="2:3" ht="42.75" x14ac:dyDescent="0.2">
      <c r="B13" s="46" t="s">
        <v>84</v>
      </c>
      <c r="C13" s="48">
        <v>0.6</v>
      </c>
    </row>
    <row r="14" spans="2:3" ht="42.75" x14ac:dyDescent="0.2">
      <c r="B14" s="46" t="s">
        <v>85</v>
      </c>
      <c r="C14" s="48">
        <v>0.8</v>
      </c>
    </row>
    <row r="15" spans="2:3" ht="42.75" x14ac:dyDescent="0.2">
      <c r="B15" s="46" t="s">
        <v>86</v>
      </c>
      <c r="C15" s="48">
        <v>1</v>
      </c>
    </row>
    <row r="16" spans="2:3" x14ac:dyDescent="0.2">
      <c r="B16" s="49"/>
      <c r="C16" s="50"/>
    </row>
    <row r="18" spans="1:8" ht="15" x14ac:dyDescent="0.2">
      <c r="B18" s="51"/>
      <c r="C18" s="132" t="s">
        <v>80</v>
      </c>
      <c r="D18" s="132"/>
      <c r="E18" s="132"/>
      <c r="F18" s="132"/>
      <c r="G18" s="132"/>
      <c r="H18" s="132"/>
    </row>
    <row r="19" spans="1:8" ht="15" x14ac:dyDescent="0.2">
      <c r="B19" s="133" t="s">
        <v>87</v>
      </c>
      <c r="C19" s="52"/>
      <c r="D19" s="53">
        <v>0.2</v>
      </c>
      <c r="E19" s="53">
        <v>0.4</v>
      </c>
      <c r="F19" s="53">
        <v>0.6</v>
      </c>
      <c r="G19" s="53">
        <v>0.8</v>
      </c>
      <c r="H19" s="53">
        <v>1</v>
      </c>
    </row>
    <row r="20" spans="1:8" ht="15" x14ac:dyDescent="0.2">
      <c r="B20" s="133"/>
      <c r="C20" s="52">
        <v>1</v>
      </c>
      <c r="D20" s="54">
        <v>1.2</v>
      </c>
      <c r="E20" s="54">
        <v>1.4</v>
      </c>
      <c r="F20" s="54">
        <v>1.6</v>
      </c>
      <c r="G20" s="54">
        <v>1.8</v>
      </c>
      <c r="H20" s="54">
        <v>2</v>
      </c>
    </row>
    <row r="21" spans="1:8" ht="15" x14ac:dyDescent="0.2">
      <c r="B21" s="133"/>
      <c r="C21" s="52">
        <v>2</v>
      </c>
      <c r="D21" s="54">
        <v>2.4</v>
      </c>
      <c r="E21" s="55">
        <v>2.8</v>
      </c>
      <c r="F21" s="55">
        <v>3.2</v>
      </c>
      <c r="G21" s="55">
        <v>3.6</v>
      </c>
      <c r="H21" s="55">
        <v>4</v>
      </c>
    </row>
    <row r="22" spans="1:8" ht="15" x14ac:dyDescent="0.2">
      <c r="B22" s="133"/>
      <c r="C22" s="52">
        <v>3</v>
      </c>
      <c r="D22" s="55">
        <v>3.6</v>
      </c>
      <c r="E22" s="56">
        <v>4.2</v>
      </c>
      <c r="F22" s="56">
        <v>4.8</v>
      </c>
      <c r="G22" s="56">
        <v>5.4</v>
      </c>
      <c r="H22" s="57">
        <v>6</v>
      </c>
    </row>
    <row r="23" spans="1:8" ht="15" x14ac:dyDescent="0.2">
      <c r="B23" s="133"/>
      <c r="C23" s="52">
        <v>4</v>
      </c>
      <c r="D23" s="56">
        <v>4.8</v>
      </c>
      <c r="E23" s="56">
        <v>5.6</v>
      </c>
      <c r="F23" s="57">
        <v>6.4</v>
      </c>
      <c r="G23" s="57">
        <v>7.2</v>
      </c>
      <c r="H23" s="58">
        <v>8</v>
      </c>
    </row>
    <row r="24" spans="1:8" ht="15" x14ac:dyDescent="0.2">
      <c r="B24" s="133"/>
      <c r="C24" s="52">
        <v>5</v>
      </c>
      <c r="D24" s="57">
        <v>6</v>
      </c>
      <c r="E24" s="57">
        <v>7</v>
      </c>
      <c r="F24" s="58">
        <v>8</v>
      </c>
      <c r="G24" s="58">
        <v>9</v>
      </c>
      <c r="H24" s="58">
        <v>10</v>
      </c>
    </row>
    <row r="27" spans="1:8" ht="15" x14ac:dyDescent="0.25">
      <c r="A27" s="116" t="s">
        <v>20</v>
      </c>
      <c r="B27" s="116"/>
      <c r="C27" s="116"/>
      <c r="D27" s="59"/>
      <c r="E27" s="60"/>
      <c r="F27" s="60"/>
    </row>
    <row r="28" spans="1:8" ht="15" x14ac:dyDescent="0.25">
      <c r="A28" s="38" t="s">
        <v>21</v>
      </c>
      <c r="B28" s="38" t="s">
        <v>22</v>
      </c>
      <c r="C28" s="38" t="s">
        <v>23</v>
      </c>
      <c r="D28" s="60"/>
      <c r="E28" s="60"/>
      <c r="F28" s="60"/>
    </row>
    <row r="29" spans="1:8" ht="15" x14ac:dyDescent="0.2">
      <c r="A29" s="61">
        <v>0.2</v>
      </c>
      <c r="B29" s="6" t="s">
        <v>88</v>
      </c>
      <c r="C29" s="67" t="s">
        <v>135</v>
      </c>
      <c r="D29" s="62"/>
      <c r="E29" s="62"/>
      <c r="F29" s="62"/>
    </row>
    <row r="30" spans="1:8" ht="15" x14ac:dyDescent="0.2">
      <c r="A30" s="61">
        <v>0.4</v>
      </c>
      <c r="B30" s="6" t="s">
        <v>89</v>
      </c>
      <c r="C30" s="67" t="s">
        <v>136</v>
      </c>
      <c r="D30" s="62"/>
      <c r="E30" s="62"/>
      <c r="F30" s="62"/>
    </row>
    <row r="31" spans="1:8" ht="15" x14ac:dyDescent="0.2">
      <c r="A31" s="61">
        <v>0.6</v>
      </c>
      <c r="B31" s="6" t="s">
        <v>90</v>
      </c>
      <c r="C31" s="67" t="s">
        <v>137</v>
      </c>
      <c r="D31" s="62"/>
      <c r="E31" s="62"/>
      <c r="F31" s="62"/>
    </row>
    <row r="32" spans="1:8" ht="15" x14ac:dyDescent="0.2">
      <c r="A32" s="61">
        <v>0.8</v>
      </c>
      <c r="B32" s="6" t="s">
        <v>91</v>
      </c>
      <c r="C32" s="67" t="s">
        <v>138</v>
      </c>
      <c r="D32" s="62"/>
      <c r="E32" s="62"/>
      <c r="F32" s="62"/>
    </row>
    <row r="33" spans="1:19" ht="27" customHeight="1" x14ac:dyDescent="0.2">
      <c r="A33" s="61">
        <v>1</v>
      </c>
      <c r="B33" s="6" t="s">
        <v>92</v>
      </c>
      <c r="C33" s="67" t="s">
        <v>139</v>
      </c>
      <c r="D33" s="63"/>
      <c r="E33" s="63"/>
      <c r="F33" s="63"/>
    </row>
    <row r="36" spans="1:19" ht="15" x14ac:dyDescent="0.25">
      <c r="A36" s="116" t="s">
        <v>27</v>
      </c>
      <c r="B36" s="116"/>
      <c r="C36" s="116"/>
      <c r="D36" s="116"/>
      <c r="E36" s="116"/>
      <c r="G36" s="134" t="s">
        <v>32</v>
      </c>
      <c r="H36" s="134"/>
      <c r="I36" s="134"/>
      <c r="J36" s="134"/>
      <c r="K36" s="134"/>
      <c r="L36" s="134"/>
    </row>
    <row r="37" spans="1:19" ht="15" x14ac:dyDescent="0.25">
      <c r="A37" s="64"/>
      <c r="B37" s="64"/>
      <c r="C37" s="64" t="s">
        <v>93</v>
      </c>
      <c r="D37" s="127" t="s">
        <v>94</v>
      </c>
      <c r="E37" s="129"/>
      <c r="G37" s="82"/>
      <c r="H37" s="82"/>
      <c r="I37" s="82"/>
      <c r="J37" s="82"/>
      <c r="K37" s="82"/>
      <c r="L37" s="82"/>
    </row>
    <row r="38" spans="1:19" ht="15" customHeight="1" x14ac:dyDescent="0.25">
      <c r="A38" s="64" t="s">
        <v>21</v>
      </c>
      <c r="B38" s="39" t="s">
        <v>22</v>
      </c>
      <c r="C38" s="39" t="s">
        <v>95</v>
      </c>
      <c r="D38" s="39" t="s">
        <v>96</v>
      </c>
      <c r="E38" s="39" t="s">
        <v>97</v>
      </c>
      <c r="G38" s="130" t="s">
        <v>33</v>
      </c>
      <c r="H38" s="131" t="s">
        <v>14</v>
      </c>
      <c r="I38" s="131"/>
      <c r="J38" s="131"/>
      <c r="K38" s="131"/>
      <c r="L38" s="131"/>
    </row>
    <row r="39" spans="1:19" ht="85.5" customHeight="1" x14ac:dyDescent="0.2">
      <c r="A39" s="61">
        <v>0.2</v>
      </c>
      <c r="B39" s="6" t="s">
        <v>98</v>
      </c>
      <c r="C39" s="46" t="s">
        <v>99</v>
      </c>
      <c r="D39" s="65" t="s">
        <v>100</v>
      </c>
      <c r="E39" s="13" t="s">
        <v>101</v>
      </c>
      <c r="G39" s="130"/>
      <c r="H39" s="83" t="s">
        <v>149</v>
      </c>
      <c r="I39" s="83" t="s">
        <v>150</v>
      </c>
      <c r="J39" s="83" t="s">
        <v>151</v>
      </c>
      <c r="K39" s="83" t="s">
        <v>152</v>
      </c>
      <c r="L39" s="83" t="s">
        <v>153</v>
      </c>
    </row>
    <row r="40" spans="1:19" ht="99.75" customHeight="1" x14ac:dyDescent="0.2">
      <c r="A40" s="61">
        <v>0.4</v>
      </c>
      <c r="B40" s="6" t="s">
        <v>28</v>
      </c>
      <c r="C40" s="46" t="s">
        <v>102</v>
      </c>
      <c r="D40" s="65" t="s">
        <v>103</v>
      </c>
      <c r="E40" s="13" t="s">
        <v>104</v>
      </c>
      <c r="G40" s="105" t="s">
        <v>144</v>
      </c>
      <c r="H40" s="103"/>
      <c r="I40" s="103"/>
      <c r="J40" s="103"/>
      <c r="K40" s="103"/>
      <c r="L40" s="9"/>
    </row>
    <row r="41" spans="1:19" ht="183" customHeight="1" x14ac:dyDescent="0.2">
      <c r="A41" s="61">
        <v>0.6</v>
      </c>
      <c r="B41" s="6" t="s">
        <v>29</v>
      </c>
      <c r="C41" s="46" t="s">
        <v>105</v>
      </c>
      <c r="D41" s="65" t="s">
        <v>106</v>
      </c>
      <c r="E41" s="13" t="s">
        <v>107</v>
      </c>
      <c r="G41" s="105" t="s">
        <v>145</v>
      </c>
      <c r="H41" s="8"/>
      <c r="I41" s="8"/>
      <c r="J41" s="103"/>
      <c r="K41" s="103"/>
      <c r="L41" s="9"/>
    </row>
    <row r="42" spans="1:19" ht="147.75" customHeight="1" x14ac:dyDescent="0.2">
      <c r="A42" s="61">
        <v>0.8</v>
      </c>
      <c r="B42" s="6" t="s">
        <v>30</v>
      </c>
      <c r="C42" s="46" t="s">
        <v>108</v>
      </c>
      <c r="D42" s="65" t="s">
        <v>109</v>
      </c>
      <c r="E42" s="13" t="s">
        <v>110</v>
      </c>
      <c r="G42" s="105" t="s">
        <v>146</v>
      </c>
      <c r="H42" s="8"/>
      <c r="I42" s="8"/>
      <c r="J42" s="8"/>
      <c r="K42" s="103"/>
      <c r="L42" s="9"/>
    </row>
    <row r="43" spans="1:19" ht="158.25" customHeight="1" x14ac:dyDescent="0.2">
      <c r="A43" s="61">
        <v>1</v>
      </c>
      <c r="B43" s="6" t="s">
        <v>31</v>
      </c>
      <c r="C43" s="46" t="s">
        <v>111</v>
      </c>
      <c r="D43" s="65" t="s">
        <v>112</v>
      </c>
      <c r="E43" s="13" t="s">
        <v>113</v>
      </c>
      <c r="G43" s="105" t="s">
        <v>147</v>
      </c>
      <c r="H43" s="104"/>
      <c r="I43" s="8"/>
      <c r="J43" s="8"/>
      <c r="K43" s="103"/>
      <c r="L43" s="9"/>
    </row>
    <row r="44" spans="1:19" ht="117.75" customHeight="1" x14ac:dyDescent="0.2">
      <c r="A44" s="84"/>
      <c r="B44" s="85"/>
      <c r="C44" s="86"/>
      <c r="D44" s="87"/>
      <c r="E44" s="88"/>
      <c r="G44" s="105" t="s">
        <v>148</v>
      </c>
      <c r="H44" s="104"/>
      <c r="I44" s="104"/>
      <c r="J44" s="8"/>
      <c r="K44" s="103"/>
      <c r="L44" s="9"/>
    </row>
    <row r="45" spans="1:19" ht="15" x14ac:dyDescent="0.2">
      <c r="G45" s="89"/>
      <c r="H45" s="90"/>
      <c r="I45" s="90"/>
      <c r="J45" s="90"/>
      <c r="K45" s="90"/>
      <c r="L45" s="90"/>
      <c r="M45" s="91"/>
      <c r="N45" s="91"/>
      <c r="O45" s="91"/>
      <c r="P45" s="91"/>
      <c r="Q45" s="91"/>
      <c r="R45" s="91"/>
      <c r="S45" s="91"/>
    </row>
    <row r="46" spans="1:19" x14ac:dyDescent="0.2">
      <c r="B46" s="14"/>
      <c r="C46" s="15" t="s">
        <v>38</v>
      </c>
      <c r="G46" s="98"/>
      <c r="H46" s="98"/>
      <c r="I46" s="98"/>
      <c r="J46" s="98"/>
      <c r="K46" s="98"/>
      <c r="L46" s="98"/>
      <c r="M46" s="91"/>
      <c r="N46" s="91"/>
      <c r="O46" s="91"/>
      <c r="P46" s="91"/>
      <c r="Q46" s="91"/>
      <c r="R46" s="91"/>
      <c r="S46" s="91"/>
    </row>
    <row r="47" spans="1:19" x14ac:dyDescent="0.2">
      <c r="B47" s="66" t="s">
        <v>140</v>
      </c>
      <c r="C47" s="14" t="s">
        <v>41</v>
      </c>
      <c r="G47" s="91"/>
      <c r="H47" s="91"/>
      <c r="I47" s="91"/>
      <c r="J47" s="91"/>
      <c r="K47" s="91"/>
      <c r="L47" s="91"/>
      <c r="M47" s="91"/>
      <c r="N47" s="91"/>
      <c r="O47" s="91"/>
      <c r="P47" s="91"/>
      <c r="Q47" s="91"/>
      <c r="R47" s="91"/>
      <c r="S47" s="91"/>
    </row>
    <row r="48" spans="1:19" ht="15" customHeight="1" x14ac:dyDescent="0.2">
      <c r="B48" s="10" t="s">
        <v>141</v>
      </c>
      <c r="C48" s="14" t="s">
        <v>114</v>
      </c>
      <c r="G48" s="91"/>
      <c r="H48" s="91"/>
      <c r="I48" s="91"/>
      <c r="J48" s="91"/>
      <c r="K48" s="91"/>
      <c r="L48" s="91"/>
      <c r="M48" s="91"/>
      <c r="N48" s="92"/>
      <c r="O48" s="92"/>
      <c r="P48" s="92"/>
      <c r="Q48" s="92"/>
      <c r="R48" s="92"/>
      <c r="S48" s="91"/>
    </row>
    <row r="49" spans="2:19" ht="15" x14ac:dyDescent="0.25">
      <c r="B49" s="11" t="s">
        <v>142</v>
      </c>
      <c r="C49" s="14" t="s">
        <v>115</v>
      </c>
      <c r="G49" s="100"/>
      <c r="H49" s="100"/>
      <c r="I49" s="100"/>
      <c r="J49" s="100"/>
      <c r="K49" s="100"/>
      <c r="L49" s="100"/>
      <c r="M49" s="91"/>
      <c r="N49" s="92"/>
      <c r="O49" s="92"/>
      <c r="P49" s="92"/>
      <c r="Q49" s="92"/>
      <c r="R49" s="92"/>
      <c r="S49" s="91"/>
    </row>
    <row r="50" spans="2:19" ht="15" x14ac:dyDescent="0.25">
      <c r="B50" s="12" t="s">
        <v>143</v>
      </c>
      <c r="C50" s="14" t="s">
        <v>116</v>
      </c>
      <c r="G50" s="96"/>
      <c r="H50" s="100"/>
      <c r="I50" s="100"/>
      <c r="J50" s="100"/>
      <c r="K50" s="100"/>
      <c r="L50" s="100"/>
      <c r="M50" s="91"/>
      <c r="N50" s="101"/>
      <c r="O50" s="93"/>
      <c r="P50" s="94"/>
      <c r="Q50" s="94"/>
      <c r="R50" s="94"/>
      <c r="S50" s="91"/>
    </row>
    <row r="51" spans="2:19" ht="15" x14ac:dyDescent="0.2">
      <c r="G51" s="96"/>
      <c r="H51" s="95"/>
      <c r="I51" s="95"/>
      <c r="J51" s="95"/>
      <c r="K51" s="95"/>
      <c r="L51" s="95"/>
      <c r="M51" s="91"/>
      <c r="N51" s="101"/>
      <c r="O51" s="93"/>
      <c r="P51" s="94"/>
      <c r="Q51" s="94"/>
      <c r="R51" s="94"/>
      <c r="S51" s="91"/>
    </row>
    <row r="52" spans="2:19" ht="15" x14ac:dyDescent="0.2">
      <c r="G52" s="96"/>
      <c r="H52" s="94"/>
      <c r="I52" s="94"/>
      <c r="J52" s="94"/>
      <c r="K52" s="94"/>
      <c r="L52" s="94"/>
      <c r="M52" s="91"/>
      <c r="N52" s="101"/>
      <c r="O52" s="93"/>
      <c r="P52" s="94"/>
      <c r="Q52" s="94"/>
      <c r="R52" s="94"/>
      <c r="S52" s="91"/>
    </row>
    <row r="53" spans="2:19" ht="15" x14ac:dyDescent="0.2">
      <c r="G53" s="96"/>
      <c r="H53" s="94"/>
      <c r="I53" s="94"/>
      <c r="J53" s="94"/>
      <c r="K53" s="94"/>
      <c r="L53" s="94"/>
      <c r="M53" s="91"/>
      <c r="N53" s="101"/>
      <c r="O53" s="93"/>
      <c r="P53" s="94"/>
      <c r="Q53" s="94"/>
      <c r="R53" s="94"/>
      <c r="S53" s="91"/>
    </row>
    <row r="54" spans="2:19" ht="15" x14ac:dyDescent="0.2">
      <c r="G54" s="96"/>
      <c r="H54" s="94"/>
      <c r="I54" s="94"/>
      <c r="J54" s="94"/>
      <c r="K54" s="94"/>
      <c r="L54" s="94"/>
      <c r="M54" s="91"/>
      <c r="N54" s="101"/>
      <c r="O54" s="93"/>
      <c r="P54" s="94"/>
      <c r="Q54" s="94"/>
      <c r="R54" s="94"/>
      <c r="S54" s="91"/>
    </row>
    <row r="55" spans="2:19" ht="15" x14ac:dyDescent="0.2">
      <c r="G55" s="96"/>
      <c r="H55" s="94"/>
      <c r="I55" s="94"/>
      <c r="J55" s="94"/>
      <c r="K55" s="94"/>
      <c r="L55" s="94"/>
      <c r="M55" s="91"/>
      <c r="N55" s="101"/>
      <c r="O55" s="102"/>
      <c r="P55" s="102"/>
      <c r="Q55" s="102"/>
      <c r="R55" s="94"/>
      <c r="S55" s="91"/>
    </row>
    <row r="56" spans="2:19" ht="15" x14ac:dyDescent="0.2">
      <c r="G56" s="96"/>
      <c r="H56" s="94"/>
      <c r="I56" s="94"/>
      <c r="J56" s="94"/>
      <c r="K56" s="94"/>
      <c r="L56" s="94"/>
      <c r="M56" s="91"/>
      <c r="N56" s="91"/>
      <c r="O56" s="91"/>
      <c r="P56" s="91"/>
      <c r="Q56" s="91"/>
      <c r="R56" s="91"/>
      <c r="S56" s="91"/>
    </row>
    <row r="57" spans="2:19" x14ac:dyDescent="0.2">
      <c r="G57" s="98"/>
      <c r="H57" s="98"/>
      <c r="I57" s="98"/>
      <c r="J57" s="98"/>
      <c r="K57" s="98"/>
      <c r="L57" s="98"/>
      <c r="M57" s="91"/>
      <c r="N57" s="91"/>
      <c r="O57" s="91"/>
      <c r="P57" s="91"/>
      <c r="Q57" s="91"/>
      <c r="R57" s="91"/>
      <c r="S57" s="91"/>
    </row>
    <row r="58" spans="2:19" x14ac:dyDescent="0.2">
      <c r="G58" s="91"/>
      <c r="H58" s="91"/>
      <c r="I58" s="91"/>
      <c r="J58" s="91"/>
      <c r="K58" s="91"/>
      <c r="L58" s="91"/>
      <c r="M58" s="91"/>
      <c r="N58" s="91"/>
      <c r="O58" s="91"/>
      <c r="P58" s="91"/>
      <c r="Q58" s="91"/>
      <c r="R58" s="91"/>
      <c r="S58" s="91"/>
    </row>
    <row r="59" spans="2:19" x14ac:dyDescent="0.2">
      <c r="G59" s="91"/>
      <c r="H59" s="91"/>
      <c r="I59" s="91"/>
      <c r="J59" s="91"/>
      <c r="K59" s="91"/>
      <c r="L59" s="91"/>
      <c r="M59" s="91"/>
      <c r="N59" s="91"/>
      <c r="O59" s="91"/>
      <c r="P59" s="91"/>
      <c r="Q59" s="91"/>
      <c r="R59" s="91"/>
      <c r="S59" s="91"/>
    </row>
    <row r="60" spans="2:19" x14ac:dyDescent="0.2">
      <c r="G60" s="91"/>
      <c r="H60" s="91"/>
      <c r="I60" s="91"/>
      <c r="J60" s="91"/>
      <c r="K60" s="91"/>
      <c r="L60" s="91"/>
      <c r="M60" s="99"/>
      <c r="N60" s="99"/>
      <c r="O60" s="99"/>
      <c r="P60" s="91"/>
      <c r="Q60" s="91"/>
      <c r="R60" s="91"/>
      <c r="S60" s="91"/>
    </row>
    <row r="61" spans="2:19" ht="39.75" customHeight="1" x14ac:dyDescent="0.2">
      <c r="G61" s="91"/>
      <c r="H61" s="91"/>
      <c r="I61" s="91"/>
      <c r="J61" s="91"/>
      <c r="K61" s="91"/>
      <c r="L61" s="91"/>
      <c r="M61" s="99"/>
      <c r="N61" s="99"/>
      <c r="O61" s="99"/>
      <c r="P61" s="91"/>
      <c r="Q61" s="91"/>
      <c r="R61" s="91"/>
      <c r="S61" s="91"/>
    </row>
    <row r="62" spans="2:19" x14ac:dyDescent="0.2">
      <c r="G62" s="91"/>
      <c r="H62" s="91"/>
      <c r="I62" s="91"/>
      <c r="J62" s="91"/>
      <c r="K62" s="91"/>
      <c r="L62" s="91"/>
      <c r="M62" s="99"/>
      <c r="N62" s="99"/>
      <c r="O62" s="99"/>
      <c r="P62" s="91"/>
      <c r="Q62" s="91"/>
      <c r="R62" s="91"/>
      <c r="S62" s="91"/>
    </row>
    <row r="63" spans="2:19" ht="49.5" customHeight="1" x14ac:dyDescent="0.2">
      <c r="G63" s="91"/>
      <c r="H63" s="91"/>
      <c r="I63" s="91"/>
      <c r="J63" s="91"/>
      <c r="K63" s="91"/>
      <c r="L63" s="91"/>
      <c r="M63" s="99"/>
      <c r="N63" s="99"/>
      <c r="O63" s="99"/>
      <c r="P63" s="91"/>
      <c r="Q63" s="91"/>
      <c r="R63" s="91"/>
      <c r="S63" s="91"/>
    </row>
    <row r="64" spans="2:19" x14ac:dyDescent="0.2">
      <c r="G64" s="91"/>
      <c r="H64" s="91"/>
      <c r="I64" s="91"/>
      <c r="J64" s="91"/>
      <c r="K64" s="91"/>
      <c r="L64" s="91"/>
      <c r="M64" s="94"/>
      <c r="N64" s="90"/>
      <c r="O64" s="94"/>
      <c r="P64" s="91"/>
      <c r="Q64" s="91"/>
      <c r="R64" s="91"/>
      <c r="S64" s="91"/>
    </row>
    <row r="65" spans="7:19" x14ac:dyDescent="0.2">
      <c r="G65" s="91"/>
      <c r="H65" s="91"/>
      <c r="I65" s="91"/>
      <c r="J65" s="91"/>
      <c r="K65" s="91"/>
      <c r="L65" s="91"/>
      <c r="M65" s="94"/>
      <c r="N65" s="90"/>
      <c r="O65" s="94"/>
      <c r="P65" s="91"/>
      <c r="Q65" s="91"/>
      <c r="R65" s="91"/>
      <c r="S65" s="91"/>
    </row>
    <row r="66" spans="7:19" x14ac:dyDescent="0.2">
      <c r="G66" s="91"/>
      <c r="H66" s="91"/>
      <c r="I66" s="91"/>
      <c r="J66" s="91"/>
      <c r="K66" s="91"/>
      <c r="L66" s="91"/>
      <c r="M66" s="97"/>
      <c r="N66" s="94"/>
      <c r="O66" s="94"/>
      <c r="P66" s="91"/>
      <c r="Q66" s="91"/>
      <c r="R66" s="91"/>
      <c r="S66" s="91"/>
    </row>
    <row r="67" spans="7:19" x14ac:dyDescent="0.2">
      <c r="G67" s="91"/>
      <c r="H67" s="91"/>
      <c r="I67" s="91"/>
      <c r="J67" s="91"/>
      <c r="K67" s="91"/>
      <c r="L67" s="91"/>
      <c r="M67" s="91"/>
      <c r="N67" s="91"/>
      <c r="O67" s="91"/>
      <c r="P67" s="91"/>
      <c r="Q67" s="91"/>
      <c r="R67" s="91"/>
      <c r="S67" s="91"/>
    </row>
    <row r="68" spans="7:19" x14ac:dyDescent="0.2">
      <c r="G68" s="91"/>
      <c r="H68" s="91"/>
      <c r="I68" s="91"/>
      <c r="J68" s="91"/>
      <c r="K68" s="91"/>
      <c r="L68" s="91"/>
      <c r="M68" s="91"/>
      <c r="N68" s="91"/>
      <c r="O68" s="91"/>
      <c r="P68" s="91"/>
      <c r="Q68" s="91"/>
      <c r="R68" s="91"/>
      <c r="S68" s="91"/>
    </row>
    <row r="69" spans="7:19" x14ac:dyDescent="0.2">
      <c r="G69" s="91"/>
      <c r="H69" s="91"/>
      <c r="I69" s="91"/>
      <c r="J69" s="91"/>
      <c r="K69" s="91"/>
      <c r="L69" s="91"/>
      <c r="M69" s="91"/>
      <c r="N69" s="91"/>
      <c r="O69" s="91"/>
      <c r="P69" s="91"/>
      <c r="Q69" s="91"/>
      <c r="R69" s="91"/>
      <c r="S69" s="91"/>
    </row>
    <row r="70" spans="7:19" x14ac:dyDescent="0.2">
      <c r="G70" s="91"/>
      <c r="H70" s="91"/>
      <c r="I70" s="91"/>
      <c r="J70" s="91"/>
      <c r="K70" s="91"/>
      <c r="L70" s="91"/>
      <c r="M70" s="91"/>
      <c r="N70" s="91"/>
      <c r="O70" s="91"/>
      <c r="P70" s="91"/>
      <c r="Q70" s="91"/>
      <c r="R70" s="91"/>
      <c r="S70" s="91"/>
    </row>
    <row r="71" spans="7:19" x14ac:dyDescent="0.2">
      <c r="G71" s="91"/>
      <c r="H71" s="91"/>
      <c r="I71" s="91"/>
      <c r="J71" s="91"/>
      <c r="K71" s="91"/>
      <c r="L71" s="91"/>
      <c r="M71" s="91"/>
      <c r="N71" s="91"/>
      <c r="O71" s="91"/>
      <c r="P71" s="91"/>
      <c r="Q71" s="91"/>
      <c r="R71" s="91"/>
      <c r="S71" s="91"/>
    </row>
    <row r="72" spans="7:19" x14ac:dyDescent="0.2">
      <c r="G72" s="91"/>
      <c r="H72" s="91"/>
      <c r="I72" s="91"/>
      <c r="J72" s="91"/>
      <c r="K72" s="91"/>
      <c r="L72" s="91"/>
      <c r="M72" s="91"/>
      <c r="N72" s="91"/>
      <c r="O72" s="91"/>
      <c r="P72" s="91"/>
      <c r="Q72" s="91"/>
      <c r="R72" s="91"/>
      <c r="S72" s="91"/>
    </row>
    <row r="73" spans="7:19" x14ac:dyDescent="0.2">
      <c r="G73" s="91"/>
      <c r="H73" s="91"/>
      <c r="I73" s="91"/>
      <c r="J73" s="91"/>
      <c r="K73" s="91"/>
      <c r="L73" s="91"/>
      <c r="M73" s="91"/>
      <c r="N73" s="91"/>
      <c r="O73" s="91"/>
      <c r="P73" s="91"/>
      <c r="Q73" s="91"/>
      <c r="R73" s="91"/>
      <c r="S73" s="91"/>
    </row>
    <row r="74" spans="7:19" x14ac:dyDescent="0.2">
      <c r="G74" s="91"/>
      <c r="H74" s="91"/>
      <c r="I74" s="91"/>
      <c r="J74" s="91"/>
      <c r="K74" s="91"/>
      <c r="L74" s="91"/>
      <c r="M74" s="91"/>
      <c r="N74" s="91"/>
      <c r="O74" s="91"/>
      <c r="P74" s="91"/>
      <c r="Q74" s="91"/>
      <c r="R74" s="91"/>
      <c r="S74" s="91"/>
    </row>
    <row r="75" spans="7:19" x14ac:dyDescent="0.2">
      <c r="G75" s="91"/>
      <c r="H75" s="91"/>
      <c r="I75" s="91"/>
      <c r="J75" s="91"/>
      <c r="K75" s="91"/>
      <c r="L75" s="91"/>
      <c r="M75" s="91"/>
      <c r="N75" s="91"/>
      <c r="O75" s="91"/>
      <c r="P75" s="91"/>
      <c r="Q75" s="91"/>
      <c r="R75" s="91"/>
      <c r="S75" s="91"/>
    </row>
    <row r="76" spans="7:19" x14ac:dyDescent="0.2">
      <c r="G76" s="91"/>
      <c r="H76" s="91"/>
      <c r="I76" s="91"/>
      <c r="J76" s="91"/>
      <c r="K76" s="91"/>
      <c r="L76" s="91"/>
      <c r="M76" s="91"/>
      <c r="N76" s="91"/>
      <c r="O76" s="91"/>
      <c r="P76" s="91"/>
      <c r="Q76" s="91"/>
      <c r="R76" s="91"/>
      <c r="S76" s="91"/>
    </row>
    <row r="77" spans="7:19" x14ac:dyDescent="0.2">
      <c r="G77" s="91"/>
      <c r="H77" s="91"/>
      <c r="I77" s="91"/>
      <c r="J77" s="91"/>
      <c r="K77" s="91"/>
      <c r="L77" s="91"/>
      <c r="M77" s="91"/>
      <c r="N77" s="91"/>
      <c r="O77" s="91"/>
      <c r="P77" s="91"/>
      <c r="Q77" s="91"/>
      <c r="R77" s="91"/>
      <c r="S77" s="91"/>
    </row>
    <row r="78" spans="7:19" x14ac:dyDescent="0.2">
      <c r="G78" s="91"/>
      <c r="H78" s="91"/>
      <c r="I78" s="91"/>
      <c r="J78" s="91"/>
      <c r="K78" s="91"/>
      <c r="L78" s="91"/>
      <c r="M78" s="91"/>
      <c r="N78" s="91"/>
      <c r="O78" s="91"/>
      <c r="P78" s="91"/>
      <c r="Q78" s="91"/>
      <c r="R78" s="91"/>
      <c r="S78" s="91"/>
    </row>
    <row r="79" spans="7:19" x14ac:dyDescent="0.2">
      <c r="G79" s="91"/>
      <c r="H79" s="91"/>
      <c r="I79" s="91"/>
      <c r="J79" s="91"/>
      <c r="K79" s="91"/>
      <c r="L79" s="91"/>
      <c r="M79" s="91"/>
      <c r="N79" s="91"/>
      <c r="O79" s="91"/>
      <c r="P79" s="91"/>
      <c r="Q79" s="91"/>
      <c r="R79" s="91"/>
      <c r="S79" s="91"/>
    </row>
    <row r="80" spans="7:19" x14ac:dyDescent="0.2">
      <c r="G80" s="91"/>
      <c r="H80" s="91"/>
      <c r="I80" s="91"/>
      <c r="J80" s="91"/>
      <c r="K80" s="91"/>
      <c r="L80" s="91"/>
      <c r="M80" s="91"/>
      <c r="N80" s="91"/>
      <c r="O80" s="91"/>
      <c r="P80" s="91"/>
      <c r="Q80" s="91"/>
      <c r="R80" s="91"/>
      <c r="S80" s="91"/>
    </row>
    <row r="81" spans="7:19" x14ac:dyDescent="0.2">
      <c r="G81" s="91"/>
      <c r="H81" s="91"/>
      <c r="I81" s="91"/>
      <c r="J81" s="91"/>
      <c r="K81" s="91"/>
      <c r="L81" s="91"/>
      <c r="M81" s="91"/>
      <c r="N81" s="91"/>
      <c r="O81" s="91"/>
      <c r="P81" s="91"/>
      <c r="Q81" s="91"/>
      <c r="R81" s="91"/>
      <c r="S81" s="91"/>
    </row>
    <row r="82" spans="7:19" x14ac:dyDescent="0.2">
      <c r="G82" s="91"/>
      <c r="H82" s="91"/>
      <c r="I82" s="91"/>
      <c r="J82" s="91"/>
      <c r="K82" s="91"/>
      <c r="L82" s="91"/>
      <c r="M82" s="91"/>
      <c r="N82" s="91"/>
      <c r="O82" s="91"/>
      <c r="P82" s="91"/>
      <c r="Q82" s="91"/>
      <c r="R82" s="91"/>
      <c r="S82" s="91"/>
    </row>
    <row r="83" spans="7:19" x14ac:dyDescent="0.2">
      <c r="G83" s="91"/>
      <c r="H83" s="91"/>
      <c r="I83" s="91"/>
      <c r="J83" s="91"/>
      <c r="K83" s="91"/>
      <c r="L83" s="91"/>
      <c r="M83" s="91"/>
      <c r="N83" s="91"/>
      <c r="O83" s="91"/>
      <c r="P83" s="91"/>
      <c r="Q83" s="91"/>
      <c r="R83" s="91"/>
      <c r="S83" s="91"/>
    </row>
    <row r="84" spans="7:19" x14ac:dyDescent="0.2">
      <c r="G84" s="91"/>
      <c r="H84" s="91"/>
      <c r="I84" s="91"/>
      <c r="J84" s="91"/>
      <c r="K84" s="91"/>
      <c r="L84" s="91"/>
      <c r="M84" s="91"/>
      <c r="N84" s="91"/>
      <c r="O84" s="91"/>
      <c r="P84" s="91"/>
      <c r="Q84" s="91"/>
      <c r="R84" s="91"/>
      <c r="S84" s="91"/>
    </row>
    <row r="85" spans="7:19" x14ac:dyDescent="0.2">
      <c r="G85" s="91"/>
      <c r="H85" s="91"/>
      <c r="I85" s="91"/>
      <c r="J85" s="91"/>
      <c r="K85" s="91"/>
      <c r="L85" s="91"/>
      <c r="M85" s="91"/>
      <c r="N85" s="91"/>
      <c r="O85" s="91"/>
      <c r="P85" s="91"/>
      <c r="Q85" s="91"/>
      <c r="R85" s="91"/>
      <c r="S85" s="91"/>
    </row>
    <row r="86" spans="7:19" x14ac:dyDescent="0.2">
      <c r="G86" s="91"/>
      <c r="H86" s="91"/>
      <c r="I86" s="91"/>
      <c r="J86" s="91"/>
      <c r="K86" s="91"/>
      <c r="L86" s="91"/>
      <c r="M86" s="91"/>
      <c r="N86" s="91"/>
      <c r="O86" s="91"/>
      <c r="P86" s="91"/>
      <c r="Q86" s="91"/>
      <c r="R86" s="91"/>
      <c r="S86" s="91"/>
    </row>
    <row r="87" spans="7:19" x14ac:dyDescent="0.2">
      <c r="G87" s="91"/>
      <c r="H87" s="91"/>
      <c r="I87" s="91"/>
      <c r="J87" s="91"/>
      <c r="K87" s="91"/>
      <c r="L87" s="91"/>
      <c r="M87" s="91"/>
      <c r="N87" s="91"/>
      <c r="O87" s="91"/>
      <c r="P87" s="91"/>
      <c r="Q87" s="91"/>
      <c r="R87" s="91"/>
      <c r="S87" s="91"/>
    </row>
    <row r="88" spans="7:19" x14ac:dyDescent="0.2">
      <c r="G88" s="91"/>
      <c r="H88" s="91"/>
      <c r="I88" s="91"/>
      <c r="J88" s="91"/>
      <c r="K88" s="91"/>
      <c r="L88" s="91"/>
      <c r="M88" s="91"/>
      <c r="N88" s="91"/>
      <c r="O88" s="91"/>
      <c r="P88" s="91"/>
      <c r="Q88" s="91"/>
      <c r="R88" s="91"/>
      <c r="S88" s="91"/>
    </row>
    <row r="89" spans="7:19" x14ac:dyDescent="0.2">
      <c r="G89" s="91"/>
      <c r="H89" s="91"/>
      <c r="I89" s="91"/>
      <c r="J89" s="91"/>
      <c r="K89" s="91"/>
      <c r="L89" s="91"/>
      <c r="M89" s="91"/>
      <c r="N89" s="91"/>
      <c r="O89" s="91"/>
      <c r="P89" s="91"/>
      <c r="Q89" s="91"/>
      <c r="R89" s="91"/>
      <c r="S89" s="91"/>
    </row>
    <row r="90" spans="7:19" x14ac:dyDescent="0.2">
      <c r="G90" s="91"/>
      <c r="H90" s="91"/>
      <c r="I90" s="91"/>
      <c r="J90" s="91"/>
      <c r="K90" s="91"/>
      <c r="L90" s="91"/>
      <c r="M90" s="91"/>
      <c r="N90" s="91"/>
      <c r="O90" s="91"/>
      <c r="P90" s="91"/>
      <c r="Q90" s="91"/>
      <c r="R90" s="91"/>
      <c r="S90" s="91"/>
    </row>
    <row r="91" spans="7:19" x14ac:dyDescent="0.2">
      <c r="G91" s="91"/>
      <c r="H91" s="91"/>
      <c r="I91" s="91"/>
      <c r="J91" s="91"/>
      <c r="K91" s="91"/>
      <c r="L91" s="91"/>
      <c r="M91" s="91"/>
      <c r="N91" s="91"/>
      <c r="O91" s="91"/>
      <c r="P91" s="91"/>
      <c r="Q91" s="91"/>
      <c r="R91" s="91"/>
      <c r="S91" s="91"/>
    </row>
    <row r="92" spans="7:19" x14ac:dyDescent="0.2">
      <c r="G92" s="91"/>
      <c r="H92" s="91"/>
      <c r="I92" s="91"/>
      <c r="J92" s="91"/>
      <c r="K92" s="91"/>
      <c r="L92" s="91"/>
      <c r="M92" s="91"/>
      <c r="N92" s="91"/>
      <c r="O92" s="91"/>
      <c r="P92" s="91"/>
      <c r="Q92" s="91"/>
      <c r="R92" s="91"/>
      <c r="S92" s="91"/>
    </row>
    <row r="93" spans="7:19" x14ac:dyDescent="0.2">
      <c r="G93" s="91"/>
      <c r="H93" s="91"/>
      <c r="I93" s="91"/>
      <c r="J93" s="91"/>
      <c r="K93" s="91"/>
      <c r="L93" s="91"/>
      <c r="M93" s="91"/>
      <c r="N93" s="91"/>
      <c r="O93" s="91"/>
      <c r="P93" s="91"/>
      <c r="Q93" s="91"/>
      <c r="R93" s="91"/>
      <c r="S93" s="91"/>
    </row>
    <row r="94" spans="7:19" x14ac:dyDescent="0.2">
      <c r="G94" s="91"/>
      <c r="H94" s="91"/>
      <c r="I94" s="91"/>
      <c r="J94" s="91"/>
      <c r="K94" s="91"/>
      <c r="L94" s="91"/>
      <c r="M94" s="91"/>
      <c r="N94" s="91"/>
      <c r="O94" s="91"/>
      <c r="P94" s="91"/>
      <c r="Q94" s="91"/>
      <c r="R94" s="91"/>
      <c r="S94" s="91"/>
    </row>
    <row r="95" spans="7:19" x14ac:dyDescent="0.2">
      <c r="G95" s="91"/>
      <c r="H95" s="91"/>
      <c r="I95" s="91"/>
      <c r="J95" s="91"/>
      <c r="K95" s="91"/>
      <c r="L95" s="91"/>
      <c r="M95" s="91"/>
      <c r="N95" s="91"/>
      <c r="O95" s="91"/>
      <c r="P95" s="91"/>
      <c r="Q95" s="91"/>
      <c r="R95" s="91"/>
      <c r="S95" s="91"/>
    </row>
    <row r="96" spans="7:19" x14ac:dyDescent="0.2">
      <c r="G96" s="91"/>
      <c r="H96" s="91"/>
      <c r="I96" s="91"/>
      <c r="J96" s="91"/>
      <c r="K96" s="91"/>
      <c r="L96" s="91"/>
      <c r="M96" s="91"/>
      <c r="N96" s="91"/>
      <c r="O96" s="91"/>
      <c r="P96" s="91"/>
      <c r="Q96" s="91"/>
      <c r="R96" s="91"/>
      <c r="S96" s="91"/>
    </row>
    <row r="97" spans="7:19" x14ac:dyDescent="0.2">
      <c r="G97" s="91"/>
      <c r="H97" s="91"/>
      <c r="I97" s="91"/>
      <c r="J97" s="91"/>
      <c r="K97" s="91"/>
      <c r="L97" s="91"/>
      <c r="M97" s="91"/>
      <c r="N97" s="91"/>
      <c r="O97" s="91"/>
      <c r="P97" s="91"/>
      <c r="Q97" s="91"/>
      <c r="R97" s="91"/>
      <c r="S97" s="91"/>
    </row>
    <row r="98" spans="7:19" x14ac:dyDescent="0.2">
      <c r="G98" s="91"/>
      <c r="H98" s="91"/>
      <c r="I98" s="91"/>
      <c r="J98" s="91"/>
      <c r="K98" s="91"/>
      <c r="L98" s="91"/>
      <c r="M98" s="91"/>
      <c r="N98" s="91"/>
      <c r="O98" s="91"/>
      <c r="P98" s="91"/>
      <c r="Q98" s="91"/>
      <c r="R98" s="91"/>
      <c r="S98" s="91"/>
    </row>
    <row r="99" spans="7:19" x14ac:dyDescent="0.2">
      <c r="G99" s="91"/>
      <c r="H99" s="91"/>
      <c r="I99" s="91"/>
      <c r="J99" s="91"/>
      <c r="K99" s="91"/>
      <c r="L99" s="91"/>
      <c r="M99" s="91"/>
      <c r="N99" s="91"/>
      <c r="O99" s="91"/>
      <c r="P99" s="91"/>
      <c r="Q99" s="91"/>
      <c r="R99" s="91"/>
      <c r="S99" s="91"/>
    </row>
    <row r="100" spans="7:19" x14ac:dyDescent="0.2">
      <c r="G100" s="91"/>
      <c r="H100" s="91"/>
      <c r="I100" s="91"/>
      <c r="J100" s="91"/>
      <c r="K100" s="91"/>
      <c r="L100" s="91"/>
      <c r="M100" s="91"/>
      <c r="N100" s="91"/>
      <c r="O100" s="91"/>
      <c r="P100" s="91"/>
      <c r="Q100" s="91"/>
      <c r="R100" s="91"/>
      <c r="S100" s="91"/>
    </row>
    <row r="101" spans="7:19" x14ac:dyDescent="0.2">
      <c r="G101" s="91"/>
      <c r="H101" s="91"/>
      <c r="I101" s="91"/>
      <c r="J101" s="91"/>
      <c r="K101" s="91"/>
      <c r="L101" s="91"/>
      <c r="M101" s="91"/>
      <c r="N101" s="91"/>
      <c r="O101" s="91"/>
      <c r="P101" s="91"/>
      <c r="Q101" s="91"/>
      <c r="R101" s="91"/>
      <c r="S101" s="91"/>
    </row>
    <row r="102" spans="7:19" x14ac:dyDescent="0.2">
      <c r="G102" s="91"/>
      <c r="H102" s="91"/>
      <c r="I102" s="91"/>
      <c r="J102" s="91"/>
      <c r="K102" s="91"/>
      <c r="L102" s="91"/>
      <c r="M102" s="91"/>
      <c r="N102" s="91"/>
      <c r="O102" s="91"/>
      <c r="P102" s="91"/>
      <c r="Q102" s="91"/>
      <c r="R102" s="91"/>
      <c r="S102" s="91"/>
    </row>
    <row r="103" spans="7:19" x14ac:dyDescent="0.2">
      <c r="G103" s="91"/>
      <c r="H103" s="91"/>
      <c r="I103" s="91"/>
      <c r="J103" s="91"/>
      <c r="K103" s="91"/>
      <c r="L103" s="91"/>
      <c r="M103" s="91"/>
      <c r="N103" s="91"/>
      <c r="O103" s="91"/>
      <c r="P103" s="91"/>
      <c r="Q103" s="91"/>
      <c r="R103" s="91"/>
      <c r="S103" s="91"/>
    </row>
    <row r="104" spans="7:19" x14ac:dyDescent="0.2">
      <c r="G104" s="91"/>
      <c r="H104" s="91"/>
      <c r="I104" s="91"/>
      <c r="J104" s="91"/>
      <c r="K104" s="91"/>
      <c r="L104" s="91"/>
      <c r="M104" s="91"/>
      <c r="N104" s="91"/>
      <c r="O104" s="91"/>
      <c r="P104" s="91"/>
      <c r="Q104" s="91"/>
      <c r="R104" s="91"/>
      <c r="S104" s="91"/>
    </row>
    <row r="105" spans="7:19" x14ac:dyDescent="0.2">
      <c r="G105" s="91"/>
      <c r="H105" s="91"/>
      <c r="I105" s="91"/>
      <c r="J105" s="91"/>
      <c r="K105" s="91"/>
      <c r="L105" s="91"/>
      <c r="M105" s="91"/>
      <c r="N105" s="91"/>
      <c r="O105" s="91"/>
      <c r="P105" s="91"/>
      <c r="Q105" s="91"/>
      <c r="R105" s="91"/>
      <c r="S105" s="91"/>
    </row>
    <row r="106" spans="7:19" x14ac:dyDescent="0.2">
      <c r="G106" s="91"/>
      <c r="H106" s="91"/>
      <c r="I106" s="91"/>
      <c r="J106" s="91"/>
      <c r="K106" s="91"/>
      <c r="L106" s="91"/>
      <c r="M106" s="91"/>
      <c r="N106" s="91"/>
      <c r="O106" s="91"/>
      <c r="P106" s="91"/>
      <c r="Q106" s="91"/>
      <c r="R106" s="91"/>
      <c r="S106" s="91"/>
    </row>
    <row r="107" spans="7:19" x14ac:dyDescent="0.2">
      <c r="G107" s="91"/>
      <c r="H107" s="91"/>
      <c r="I107" s="91"/>
      <c r="J107" s="91"/>
      <c r="K107" s="91"/>
      <c r="L107" s="91"/>
      <c r="M107" s="91"/>
      <c r="N107" s="91"/>
      <c r="O107" s="91"/>
      <c r="P107" s="91"/>
      <c r="Q107" s="91"/>
      <c r="R107" s="91"/>
      <c r="S107" s="91"/>
    </row>
    <row r="108" spans="7:19" x14ac:dyDescent="0.2">
      <c r="G108" s="91"/>
      <c r="H108" s="91"/>
      <c r="I108" s="91"/>
      <c r="J108" s="91"/>
      <c r="K108" s="91"/>
      <c r="L108" s="91"/>
      <c r="M108" s="91"/>
      <c r="N108" s="91"/>
      <c r="O108" s="91"/>
      <c r="P108" s="91"/>
      <c r="Q108" s="91"/>
      <c r="R108" s="91"/>
      <c r="S108" s="91"/>
    </row>
    <row r="109" spans="7:19" x14ac:dyDescent="0.2">
      <c r="G109" s="91"/>
      <c r="H109" s="91"/>
      <c r="I109" s="91"/>
      <c r="J109" s="91"/>
      <c r="K109" s="91"/>
      <c r="L109" s="91"/>
      <c r="M109" s="91"/>
      <c r="N109" s="91"/>
      <c r="O109" s="91"/>
      <c r="P109" s="91"/>
      <c r="Q109" s="91"/>
      <c r="R109" s="91"/>
      <c r="S109" s="91"/>
    </row>
    <row r="110" spans="7:19" x14ac:dyDescent="0.2">
      <c r="G110" s="91"/>
      <c r="H110" s="91"/>
      <c r="I110" s="91"/>
      <c r="J110" s="91"/>
      <c r="K110" s="91"/>
      <c r="L110" s="91"/>
      <c r="M110" s="91"/>
      <c r="N110" s="91"/>
      <c r="O110" s="91"/>
      <c r="P110" s="91"/>
      <c r="Q110" s="91"/>
      <c r="R110" s="91"/>
      <c r="S110" s="91"/>
    </row>
    <row r="111" spans="7:19" x14ac:dyDescent="0.2">
      <c r="G111" s="91"/>
      <c r="H111" s="91"/>
      <c r="I111" s="91"/>
      <c r="J111" s="91"/>
      <c r="K111" s="91"/>
      <c r="L111" s="91"/>
      <c r="M111" s="91"/>
      <c r="N111" s="91"/>
      <c r="O111" s="91"/>
      <c r="P111" s="91"/>
      <c r="Q111" s="91"/>
      <c r="R111" s="91"/>
      <c r="S111" s="91"/>
    </row>
    <row r="112" spans="7:19" x14ac:dyDescent="0.2">
      <c r="G112" s="91"/>
      <c r="H112" s="91"/>
      <c r="I112" s="91"/>
      <c r="J112" s="91"/>
      <c r="K112" s="91"/>
      <c r="L112" s="91"/>
      <c r="M112" s="91"/>
      <c r="N112" s="91"/>
      <c r="O112" s="91"/>
      <c r="P112" s="91"/>
      <c r="Q112" s="91"/>
      <c r="R112" s="91"/>
      <c r="S112" s="91"/>
    </row>
    <row r="113" spans="7:19" x14ac:dyDescent="0.2">
      <c r="G113" s="91"/>
      <c r="H113" s="91"/>
      <c r="I113" s="91"/>
      <c r="J113" s="91"/>
      <c r="K113" s="91"/>
      <c r="L113" s="91"/>
      <c r="M113" s="91"/>
      <c r="N113" s="91"/>
      <c r="O113" s="91"/>
      <c r="P113" s="91"/>
      <c r="Q113" s="91"/>
      <c r="R113" s="91"/>
      <c r="S113" s="91"/>
    </row>
    <row r="114" spans="7:19" x14ac:dyDescent="0.2">
      <c r="G114" s="91"/>
      <c r="H114" s="91"/>
      <c r="I114" s="91"/>
      <c r="J114" s="91"/>
      <c r="K114" s="91"/>
      <c r="L114" s="91"/>
      <c r="M114" s="91"/>
      <c r="N114" s="91"/>
      <c r="O114" s="91"/>
      <c r="P114" s="91"/>
      <c r="Q114" s="91"/>
      <c r="R114" s="91"/>
      <c r="S114" s="91"/>
    </row>
    <row r="115" spans="7:19" x14ac:dyDescent="0.2">
      <c r="G115" s="91"/>
      <c r="H115" s="91"/>
      <c r="I115" s="91"/>
      <c r="J115" s="91"/>
      <c r="K115" s="91"/>
      <c r="L115" s="91"/>
      <c r="M115" s="91"/>
      <c r="N115" s="91"/>
      <c r="O115" s="91"/>
      <c r="P115" s="91"/>
      <c r="Q115" s="91"/>
      <c r="R115" s="91"/>
      <c r="S115" s="91"/>
    </row>
    <row r="116" spans="7:19" x14ac:dyDescent="0.2">
      <c r="G116" s="91"/>
      <c r="H116" s="91"/>
      <c r="I116" s="91"/>
      <c r="J116" s="91"/>
      <c r="K116" s="91"/>
      <c r="L116" s="91"/>
      <c r="M116" s="91"/>
      <c r="N116" s="91"/>
      <c r="O116" s="91"/>
      <c r="P116" s="91"/>
      <c r="Q116" s="91"/>
      <c r="R116" s="91"/>
      <c r="S116" s="91"/>
    </row>
    <row r="117" spans="7:19" x14ac:dyDescent="0.2">
      <c r="G117" s="91"/>
      <c r="H117" s="91"/>
      <c r="I117" s="91"/>
      <c r="J117" s="91"/>
      <c r="K117" s="91"/>
      <c r="L117" s="91"/>
      <c r="M117" s="91"/>
      <c r="N117" s="91"/>
      <c r="O117" s="91"/>
      <c r="P117" s="91"/>
      <c r="Q117" s="91"/>
      <c r="R117" s="91"/>
      <c r="S117" s="91"/>
    </row>
    <row r="118" spans="7:19" x14ac:dyDescent="0.2">
      <c r="G118" s="91"/>
      <c r="H118" s="91"/>
      <c r="I118" s="91"/>
      <c r="J118" s="91"/>
      <c r="K118" s="91"/>
      <c r="L118" s="91"/>
      <c r="M118" s="91"/>
      <c r="N118" s="91"/>
      <c r="O118" s="91"/>
      <c r="P118" s="91"/>
      <c r="Q118" s="91"/>
      <c r="R118" s="91"/>
      <c r="S118" s="91"/>
    </row>
    <row r="119" spans="7:19" x14ac:dyDescent="0.2">
      <c r="G119" s="91"/>
      <c r="H119" s="91"/>
      <c r="I119" s="91"/>
      <c r="J119" s="91"/>
      <c r="K119" s="91"/>
      <c r="L119" s="91"/>
      <c r="M119" s="91"/>
      <c r="N119" s="91"/>
      <c r="O119" s="91"/>
      <c r="P119" s="91"/>
      <c r="Q119" s="91"/>
      <c r="R119" s="91"/>
      <c r="S119" s="91"/>
    </row>
    <row r="120" spans="7:19" x14ac:dyDescent="0.2">
      <c r="G120" s="91"/>
      <c r="H120" s="91"/>
      <c r="I120" s="91"/>
      <c r="J120" s="91"/>
      <c r="K120" s="91"/>
      <c r="L120" s="91"/>
      <c r="M120" s="91"/>
      <c r="N120" s="91"/>
      <c r="O120" s="91"/>
      <c r="P120" s="91"/>
      <c r="Q120" s="91"/>
      <c r="R120" s="91"/>
      <c r="S120" s="91"/>
    </row>
    <row r="121" spans="7:19" x14ac:dyDescent="0.2">
      <c r="G121" s="91"/>
      <c r="H121" s="91"/>
      <c r="I121" s="91"/>
      <c r="J121" s="91"/>
      <c r="K121" s="91"/>
      <c r="L121" s="91"/>
      <c r="M121" s="91"/>
      <c r="N121" s="91"/>
      <c r="O121" s="91"/>
      <c r="P121" s="91"/>
      <c r="Q121" s="91"/>
      <c r="R121" s="91"/>
      <c r="S121" s="91"/>
    </row>
    <row r="122" spans="7:19" x14ac:dyDescent="0.2">
      <c r="G122" s="91"/>
      <c r="H122" s="91"/>
      <c r="I122" s="91"/>
      <c r="J122" s="91"/>
      <c r="K122" s="91"/>
      <c r="L122" s="91"/>
      <c r="M122" s="91"/>
      <c r="N122" s="91"/>
      <c r="O122" s="91"/>
      <c r="P122" s="91"/>
      <c r="Q122" s="91"/>
      <c r="R122" s="91"/>
      <c r="S122" s="91"/>
    </row>
    <row r="123" spans="7:19" x14ac:dyDescent="0.2">
      <c r="G123" s="91"/>
      <c r="H123" s="91"/>
      <c r="I123" s="91"/>
      <c r="J123" s="91"/>
      <c r="K123" s="91"/>
      <c r="L123" s="91"/>
      <c r="M123" s="91"/>
      <c r="N123" s="91"/>
      <c r="O123" s="91"/>
      <c r="P123" s="91"/>
      <c r="Q123" s="91"/>
      <c r="R123" s="91"/>
      <c r="S123" s="91"/>
    </row>
    <row r="124" spans="7:19" x14ac:dyDescent="0.2">
      <c r="G124" s="91"/>
      <c r="H124" s="91"/>
      <c r="I124" s="91"/>
      <c r="J124" s="91"/>
      <c r="K124" s="91"/>
      <c r="L124" s="91"/>
      <c r="M124" s="91"/>
      <c r="N124" s="91"/>
      <c r="O124" s="91"/>
      <c r="P124" s="91"/>
      <c r="Q124" s="91"/>
      <c r="R124" s="91"/>
      <c r="S124" s="91"/>
    </row>
    <row r="125" spans="7:19" x14ac:dyDescent="0.2">
      <c r="G125" s="91"/>
      <c r="H125" s="91"/>
      <c r="I125" s="91"/>
      <c r="J125" s="91"/>
      <c r="K125" s="91"/>
      <c r="L125" s="91"/>
      <c r="M125" s="91"/>
      <c r="N125" s="91"/>
      <c r="O125" s="91"/>
      <c r="P125" s="91"/>
      <c r="Q125" s="91"/>
      <c r="R125" s="91"/>
      <c r="S125" s="91"/>
    </row>
    <row r="126" spans="7:19" x14ac:dyDescent="0.2">
      <c r="G126" s="91"/>
      <c r="H126" s="91"/>
      <c r="I126" s="91"/>
      <c r="J126" s="91"/>
      <c r="K126" s="91"/>
      <c r="L126" s="91"/>
      <c r="M126" s="91"/>
      <c r="N126" s="91"/>
      <c r="O126" s="91"/>
      <c r="P126" s="91"/>
      <c r="Q126" s="91"/>
      <c r="R126" s="91"/>
      <c r="S126" s="91"/>
    </row>
    <row r="127" spans="7:19" x14ac:dyDescent="0.2">
      <c r="G127" s="91"/>
      <c r="H127" s="91"/>
      <c r="I127" s="91"/>
      <c r="J127" s="91"/>
      <c r="K127" s="91"/>
      <c r="L127" s="91"/>
      <c r="M127" s="91"/>
      <c r="N127" s="91"/>
      <c r="O127" s="91"/>
      <c r="P127" s="91"/>
      <c r="Q127" s="91"/>
      <c r="R127" s="91"/>
      <c r="S127" s="91"/>
    </row>
    <row r="128" spans="7:19" x14ac:dyDescent="0.2">
      <c r="G128" s="91"/>
      <c r="H128" s="91"/>
      <c r="I128" s="91"/>
      <c r="J128" s="91"/>
      <c r="K128" s="91"/>
      <c r="L128" s="91"/>
      <c r="M128" s="91"/>
      <c r="N128" s="91"/>
      <c r="O128" s="91"/>
      <c r="P128" s="91"/>
      <c r="Q128" s="91"/>
      <c r="R128" s="91"/>
      <c r="S128" s="91"/>
    </row>
    <row r="129" spans="7:19" x14ac:dyDescent="0.2">
      <c r="G129" s="91"/>
      <c r="H129" s="91"/>
      <c r="I129" s="91"/>
      <c r="J129" s="91"/>
      <c r="K129" s="91"/>
      <c r="L129" s="91"/>
      <c r="M129" s="91"/>
      <c r="N129" s="91"/>
      <c r="O129" s="91"/>
      <c r="P129" s="91"/>
      <c r="Q129" s="91"/>
      <c r="R129" s="91"/>
      <c r="S129" s="91"/>
    </row>
    <row r="130" spans="7:19" x14ac:dyDescent="0.2">
      <c r="G130" s="91"/>
      <c r="H130" s="91"/>
      <c r="I130" s="91"/>
      <c r="J130" s="91"/>
      <c r="K130" s="91"/>
      <c r="L130" s="91"/>
      <c r="M130" s="91"/>
      <c r="N130" s="91"/>
      <c r="O130" s="91"/>
      <c r="P130" s="91"/>
      <c r="Q130" s="91"/>
      <c r="R130" s="91"/>
      <c r="S130" s="91"/>
    </row>
    <row r="131" spans="7:19" x14ac:dyDescent="0.2">
      <c r="G131" s="91"/>
      <c r="H131" s="91"/>
      <c r="I131" s="91"/>
      <c r="J131" s="91"/>
      <c r="K131" s="91"/>
      <c r="L131" s="91"/>
      <c r="M131" s="91"/>
      <c r="N131" s="91"/>
      <c r="O131" s="91"/>
      <c r="P131" s="91"/>
      <c r="Q131" s="91"/>
      <c r="R131" s="91"/>
      <c r="S131" s="91"/>
    </row>
    <row r="132" spans="7:19" x14ac:dyDescent="0.2">
      <c r="G132" s="91"/>
      <c r="H132" s="91"/>
      <c r="I132" s="91"/>
      <c r="J132" s="91"/>
      <c r="K132" s="91"/>
      <c r="L132" s="91"/>
      <c r="M132" s="91"/>
      <c r="N132" s="91"/>
      <c r="O132" s="91"/>
      <c r="P132" s="91"/>
      <c r="Q132" s="91"/>
      <c r="R132" s="91"/>
      <c r="S132" s="91"/>
    </row>
    <row r="133" spans="7:19" x14ac:dyDescent="0.2">
      <c r="G133" s="91"/>
      <c r="H133" s="91"/>
      <c r="I133" s="91"/>
      <c r="J133" s="91"/>
      <c r="K133" s="91"/>
      <c r="L133" s="91"/>
      <c r="M133" s="91"/>
      <c r="N133" s="91"/>
      <c r="O133" s="91"/>
      <c r="P133" s="91"/>
      <c r="Q133" s="91"/>
      <c r="R133" s="91"/>
      <c r="S133" s="91"/>
    </row>
    <row r="134" spans="7:19" x14ac:dyDescent="0.2">
      <c r="G134" s="91"/>
      <c r="H134" s="91"/>
      <c r="I134" s="91"/>
      <c r="J134" s="91"/>
      <c r="K134" s="91"/>
      <c r="L134" s="91"/>
      <c r="M134" s="91"/>
      <c r="N134" s="91"/>
      <c r="O134" s="91"/>
      <c r="P134" s="91"/>
      <c r="Q134" s="91"/>
      <c r="R134" s="91"/>
      <c r="S134" s="91"/>
    </row>
    <row r="135" spans="7:19" x14ac:dyDescent="0.2">
      <c r="G135" s="91"/>
      <c r="H135" s="91"/>
      <c r="I135" s="91"/>
      <c r="J135" s="91"/>
      <c r="K135" s="91"/>
      <c r="L135" s="91"/>
      <c r="M135" s="91"/>
      <c r="N135" s="91"/>
      <c r="O135" s="91"/>
      <c r="P135" s="91"/>
      <c r="Q135" s="91"/>
      <c r="R135" s="91"/>
      <c r="S135" s="91"/>
    </row>
    <row r="136" spans="7:19" x14ac:dyDescent="0.2">
      <c r="G136" s="91"/>
      <c r="H136" s="91"/>
      <c r="I136" s="91"/>
      <c r="J136" s="91"/>
      <c r="K136" s="91"/>
      <c r="L136" s="91"/>
      <c r="M136" s="91"/>
      <c r="N136" s="91"/>
      <c r="O136" s="91"/>
      <c r="P136" s="91"/>
      <c r="Q136" s="91"/>
      <c r="R136" s="91"/>
      <c r="S136" s="91"/>
    </row>
    <row r="137" spans="7:19" x14ac:dyDescent="0.2">
      <c r="G137" s="91"/>
      <c r="H137" s="91"/>
      <c r="I137" s="91"/>
      <c r="J137" s="91"/>
      <c r="K137" s="91"/>
      <c r="L137" s="91"/>
      <c r="M137" s="91"/>
      <c r="N137" s="91"/>
      <c r="O137" s="91"/>
      <c r="P137" s="91"/>
      <c r="Q137" s="91"/>
      <c r="R137" s="91"/>
      <c r="S137" s="91"/>
    </row>
    <row r="138" spans="7:19" x14ac:dyDescent="0.2">
      <c r="G138" s="91"/>
      <c r="H138" s="91"/>
      <c r="I138" s="91"/>
      <c r="J138" s="91"/>
      <c r="K138" s="91"/>
      <c r="L138" s="91"/>
      <c r="M138" s="91"/>
      <c r="N138" s="91"/>
      <c r="O138" s="91"/>
      <c r="P138" s="91"/>
      <c r="Q138" s="91"/>
      <c r="R138" s="91"/>
      <c r="S138" s="91"/>
    </row>
    <row r="139" spans="7:19" x14ac:dyDescent="0.2">
      <c r="G139" s="91"/>
      <c r="H139" s="91"/>
      <c r="I139" s="91"/>
      <c r="J139" s="91"/>
      <c r="K139" s="91"/>
      <c r="L139" s="91"/>
      <c r="M139" s="91"/>
      <c r="N139" s="91"/>
      <c r="O139" s="91"/>
      <c r="P139" s="91"/>
      <c r="Q139" s="91"/>
      <c r="R139" s="91"/>
      <c r="S139" s="91"/>
    </row>
    <row r="140" spans="7:19" x14ac:dyDescent="0.2">
      <c r="G140" s="91"/>
      <c r="H140" s="91"/>
      <c r="I140" s="91"/>
      <c r="J140" s="91"/>
      <c r="K140" s="91"/>
      <c r="L140" s="91"/>
      <c r="M140" s="91"/>
      <c r="N140" s="91"/>
      <c r="O140" s="91"/>
      <c r="P140" s="91"/>
      <c r="Q140" s="91"/>
      <c r="R140" s="91"/>
      <c r="S140" s="91"/>
    </row>
    <row r="141" spans="7:19" x14ac:dyDescent="0.2">
      <c r="G141" s="91"/>
      <c r="H141" s="91"/>
      <c r="I141" s="91"/>
      <c r="J141" s="91"/>
      <c r="K141" s="91"/>
      <c r="L141" s="91"/>
      <c r="M141" s="91"/>
      <c r="N141" s="91"/>
      <c r="O141" s="91"/>
      <c r="P141" s="91"/>
      <c r="Q141" s="91"/>
      <c r="R141" s="91"/>
      <c r="S141" s="91"/>
    </row>
    <row r="142" spans="7:19" x14ac:dyDescent="0.2">
      <c r="G142" s="91"/>
      <c r="H142" s="91"/>
      <c r="I142" s="91"/>
      <c r="J142" s="91"/>
      <c r="K142" s="91"/>
      <c r="L142" s="91"/>
      <c r="M142" s="91"/>
      <c r="N142" s="91"/>
      <c r="O142" s="91"/>
      <c r="P142" s="91"/>
      <c r="Q142" s="91"/>
      <c r="R142" s="91"/>
      <c r="S142" s="91"/>
    </row>
    <row r="143" spans="7:19" x14ac:dyDescent="0.2">
      <c r="G143" s="91"/>
      <c r="H143" s="91"/>
      <c r="I143" s="91"/>
      <c r="J143" s="91"/>
      <c r="K143" s="91"/>
      <c r="L143" s="91"/>
      <c r="M143" s="91"/>
      <c r="N143" s="91"/>
      <c r="O143" s="91"/>
      <c r="P143" s="91"/>
      <c r="Q143" s="91"/>
      <c r="R143" s="91"/>
      <c r="S143" s="91"/>
    </row>
  </sheetData>
  <mergeCells count="8">
    <mergeCell ref="G38:G39"/>
    <mergeCell ref="H38:L38"/>
    <mergeCell ref="D37:E37"/>
    <mergeCell ref="C18:H18"/>
    <mergeCell ref="B19:B24"/>
    <mergeCell ref="A27:C27"/>
    <mergeCell ref="A36:E36"/>
    <mergeCell ref="G36:L36"/>
  </mergeCells>
  <pageMargins left="0.7" right="0.7"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ECA8C-1AAF-4376-A926-BAC16D589E80}">
  <dimension ref="A1:P27"/>
  <sheetViews>
    <sheetView view="pageBreakPreview" topLeftCell="A7" zoomScaleNormal="95" zoomScaleSheetLayoutView="100" workbookViewId="0">
      <selection activeCell="G20" sqref="G20"/>
    </sheetView>
  </sheetViews>
  <sheetFormatPr baseColWidth="10" defaultRowHeight="15" x14ac:dyDescent="0.25"/>
  <cols>
    <col min="1" max="1" width="18.7109375" customWidth="1"/>
    <col min="2" max="2" width="32.85546875" customWidth="1"/>
    <col min="3" max="3" width="12" customWidth="1"/>
    <col min="4" max="4" width="4.42578125" bestFit="1" customWidth="1"/>
    <col min="5" max="5" width="24.42578125" customWidth="1"/>
    <col min="6" max="6" width="13.5703125" customWidth="1"/>
    <col min="7" max="7" width="9.140625" customWidth="1"/>
    <col min="8" max="8" width="25" bestFit="1" customWidth="1"/>
    <col min="12" max="13" width="0" hidden="1" customWidth="1"/>
    <col min="14" max="14" width="14.28515625" hidden="1" customWidth="1"/>
    <col min="15" max="16" width="0" hidden="1" customWidth="1"/>
  </cols>
  <sheetData>
    <row r="1" spans="1:16" x14ac:dyDescent="0.25">
      <c r="A1" s="135" t="s">
        <v>34</v>
      </c>
      <c r="B1" s="135"/>
      <c r="C1" s="135"/>
      <c r="D1" s="135"/>
      <c r="E1" s="135"/>
      <c r="F1" s="135"/>
      <c r="G1" s="135"/>
      <c r="H1" s="135"/>
    </row>
    <row r="2" spans="1:16" x14ac:dyDescent="0.25">
      <c r="A2" s="135" t="s">
        <v>15</v>
      </c>
      <c r="B2" s="136" t="s">
        <v>35</v>
      </c>
      <c r="C2" s="135" t="s">
        <v>65</v>
      </c>
      <c r="D2" s="135"/>
      <c r="E2" s="135" t="s">
        <v>36</v>
      </c>
      <c r="F2" s="137" t="s">
        <v>37</v>
      </c>
      <c r="G2" s="138"/>
      <c r="H2" s="135" t="str">
        <f>IF(C4="X", "Valor Probabilidad residual", "Valor Impacto Residual")</f>
        <v>Valor Probabilidad residual</v>
      </c>
    </row>
    <row r="3" spans="1:16" x14ac:dyDescent="0.25">
      <c r="A3" s="135"/>
      <c r="B3" s="136"/>
      <c r="C3" s="72" t="s">
        <v>63</v>
      </c>
      <c r="D3" s="72" t="s">
        <v>64</v>
      </c>
      <c r="E3" s="135"/>
      <c r="F3" s="139"/>
      <c r="G3" s="140"/>
      <c r="H3" s="135"/>
    </row>
    <row r="4" spans="1:16" ht="29.25" customHeight="1" x14ac:dyDescent="0.25">
      <c r="A4" s="141" t="str">
        <f>+Identificación!B5</f>
        <v>Puede suceder que se presenten sobornos o amenazas a los funcionarios del proceso de Responsabilidad fiscal</v>
      </c>
      <c r="B4" s="142" t="s">
        <v>68</v>
      </c>
      <c r="C4" s="143" t="s">
        <v>117</v>
      </c>
      <c r="D4" s="146"/>
      <c r="E4" s="71" t="s">
        <v>118</v>
      </c>
      <c r="F4" s="74" t="s">
        <v>119</v>
      </c>
      <c r="G4" s="75">
        <f>IF(F4=$L$7,10%,IF(F4=$L$8,5%,IF(F4=$L$9,2%,)))</f>
        <v>0.05</v>
      </c>
      <c r="H4" s="149">
        <f>IF(C4="X",Analisis!E7-(Analisis!E7*G9),Analisis!G7-(Analisis!G7*G9))</f>
        <v>0.12</v>
      </c>
    </row>
    <row r="5" spans="1:16" ht="29.25" customHeight="1" x14ac:dyDescent="0.25">
      <c r="A5" s="142"/>
      <c r="B5" s="142"/>
      <c r="C5" s="144"/>
      <c r="D5" s="147"/>
      <c r="E5" s="76" t="s">
        <v>120</v>
      </c>
      <c r="F5" s="73" t="s">
        <v>129</v>
      </c>
      <c r="G5" s="77">
        <f>IF(F5="Automático",10%,5%)</f>
        <v>0.05</v>
      </c>
      <c r="H5" s="150"/>
    </row>
    <row r="6" spans="1:16" ht="29.25" customHeight="1" x14ac:dyDescent="0.25">
      <c r="A6" s="142"/>
      <c r="B6" s="142"/>
      <c r="C6" s="144"/>
      <c r="D6" s="147"/>
      <c r="E6" s="76" t="s">
        <v>122</v>
      </c>
      <c r="F6" s="73" t="s">
        <v>123</v>
      </c>
      <c r="G6" s="77">
        <f>IF(F6="Documentado",10%,5%)</f>
        <v>0.1</v>
      </c>
      <c r="H6" s="150"/>
    </row>
    <row r="7" spans="1:16" ht="29.25" customHeight="1" x14ac:dyDescent="0.25">
      <c r="A7" s="142"/>
      <c r="B7" s="142"/>
      <c r="C7" s="144"/>
      <c r="D7" s="147"/>
      <c r="E7" s="76" t="s">
        <v>124</v>
      </c>
      <c r="F7" s="73" t="s">
        <v>125</v>
      </c>
      <c r="G7" s="77">
        <f>IF(F7="Continua",10%,5%)</f>
        <v>0.1</v>
      </c>
      <c r="H7" s="150"/>
      <c r="L7" t="s">
        <v>126</v>
      </c>
      <c r="M7" t="s">
        <v>121</v>
      </c>
      <c r="N7" t="s">
        <v>123</v>
      </c>
      <c r="O7" t="s">
        <v>125</v>
      </c>
      <c r="P7" t="s">
        <v>127</v>
      </c>
    </row>
    <row r="8" spans="1:16" ht="29.25" customHeight="1" x14ac:dyDescent="0.25">
      <c r="A8" s="142"/>
      <c r="B8" s="142"/>
      <c r="C8" s="145"/>
      <c r="D8" s="148"/>
      <c r="E8" s="76" t="s">
        <v>128</v>
      </c>
      <c r="F8" s="73" t="s">
        <v>127</v>
      </c>
      <c r="G8" s="77">
        <f>IF(F8="Con registro",10%,5%)</f>
        <v>0.1</v>
      </c>
      <c r="H8" s="150"/>
      <c r="L8" t="s">
        <v>119</v>
      </c>
      <c r="M8" t="s">
        <v>129</v>
      </c>
      <c r="N8" t="s">
        <v>130</v>
      </c>
      <c r="O8" t="s">
        <v>131</v>
      </c>
      <c r="P8" t="s">
        <v>132</v>
      </c>
    </row>
    <row r="9" spans="1:16" x14ac:dyDescent="0.25">
      <c r="A9" s="152" t="s">
        <v>133</v>
      </c>
      <c r="B9" s="153"/>
      <c r="C9" s="153"/>
      <c r="D9" s="153"/>
      <c r="E9" s="153"/>
      <c r="F9" s="154"/>
      <c r="G9" s="78">
        <f>SUM(G4:G8)</f>
        <v>0.4</v>
      </c>
      <c r="H9" s="151"/>
      <c r="L9" t="s">
        <v>134</v>
      </c>
    </row>
    <row r="10" spans="1:16" ht="15" customHeight="1" x14ac:dyDescent="0.25">
      <c r="A10" s="141" t="str">
        <f>+Identificación!B6</f>
        <v>Puede presentarse la petición de dádivas por parte de los funcionarios de responsabilidad fiscal</v>
      </c>
      <c r="B10" s="142" t="s">
        <v>68</v>
      </c>
      <c r="C10" s="143" t="s">
        <v>117</v>
      </c>
      <c r="D10" s="146"/>
      <c r="E10" s="71" t="s">
        <v>118</v>
      </c>
      <c r="F10" s="74" t="s">
        <v>119</v>
      </c>
      <c r="G10" s="75">
        <f>IF(F10=$L$7,10%,IF(F10=$L$8,5%,IF(F10=$L$9,2%,)))</f>
        <v>0.05</v>
      </c>
      <c r="H10" s="79" t="str">
        <f>IF(C10="X", "Valor Probabilidad residual", "Valor Impacto Residual")</f>
        <v>Valor Probabilidad residual</v>
      </c>
    </row>
    <row r="11" spans="1:16" ht="15" customHeight="1" x14ac:dyDescent="0.25">
      <c r="A11" s="142"/>
      <c r="B11" s="142"/>
      <c r="C11" s="144"/>
      <c r="D11" s="147"/>
      <c r="E11" s="76" t="s">
        <v>120</v>
      </c>
      <c r="F11" s="73" t="s">
        <v>129</v>
      </c>
      <c r="G11" s="77">
        <f>IF(F11="Automático",10%,5%)</f>
        <v>0.05</v>
      </c>
      <c r="H11" s="150">
        <f>IF(C10="X",Analisis!E8-(Analisis!E8*G15),Analisis!G8-(Analisis!G8*G15))</f>
        <v>0.12</v>
      </c>
    </row>
    <row r="12" spans="1:16" ht="15" customHeight="1" x14ac:dyDescent="0.25">
      <c r="A12" s="142"/>
      <c r="B12" s="142"/>
      <c r="C12" s="144"/>
      <c r="D12" s="147"/>
      <c r="E12" s="76" t="s">
        <v>122</v>
      </c>
      <c r="F12" s="73" t="s">
        <v>123</v>
      </c>
      <c r="G12" s="77">
        <f>IF(F12="Documentado",10%,5%)</f>
        <v>0.1</v>
      </c>
      <c r="H12" s="150"/>
    </row>
    <row r="13" spans="1:16" x14ac:dyDescent="0.25">
      <c r="A13" s="142"/>
      <c r="B13" s="142"/>
      <c r="C13" s="144"/>
      <c r="D13" s="147"/>
      <c r="E13" s="76" t="s">
        <v>124</v>
      </c>
      <c r="F13" s="73" t="s">
        <v>125</v>
      </c>
      <c r="G13" s="77">
        <f>IF(F13="Continua",10%,5%)</f>
        <v>0.1</v>
      </c>
      <c r="H13" s="150"/>
    </row>
    <row r="14" spans="1:16" x14ac:dyDescent="0.25">
      <c r="A14" s="142"/>
      <c r="B14" s="142"/>
      <c r="C14" s="145"/>
      <c r="D14" s="148"/>
      <c r="E14" s="76" t="s">
        <v>128</v>
      </c>
      <c r="F14" s="73" t="s">
        <v>127</v>
      </c>
      <c r="G14" s="77">
        <f>IF(F14="Con registro",10%,5%)</f>
        <v>0.1</v>
      </c>
      <c r="H14" s="150"/>
    </row>
    <row r="15" spans="1:16" x14ac:dyDescent="0.25">
      <c r="A15" s="152" t="s">
        <v>133</v>
      </c>
      <c r="B15" s="153"/>
      <c r="C15" s="153"/>
      <c r="D15" s="153"/>
      <c r="E15" s="153"/>
      <c r="F15" s="154"/>
      <c r="G15" s="78">
        <f>SUM(G10:G14)</f>
        <v>0.4</v>
      </c>
      <c r="H15" s="151"/>
    </row>
    <row r="16" spans="1:16" ht="15" customHeight="1" x14ac:dyDescent="0.25">
      <c r="A16" s="141" t="str">
        <f>+Identificación!B7</f>
        <v>Puede presentarse la prescripción de procesos por dilación</v>
      </c>
      <c r="B16" s="142" t="s">
        <v>62</v>
      </c>
      <c r="C16" s="143" t="s">
        <v>117</v>
      </c>
      <c r="D16" s="146"/>
      <c r="E16" s="71" t="s">
        <v>118</v>
      </c>
      <c r="F16" s="74" t="s">
        <v>119</v>
      </c>
      <c r="G16" s="75">
        <f>IF(F16=$L$7,10%,IF(F16=$L$8,5%,IF(F16=$L$9,2%,)))</f>
        <v>0.05</v>
      </c>
      <c r="H16" s="79" t="str">
        <f>IF(C16="X", "Valor Probabilidad residual", "Valor Impacto Residual")</f>
        <v>Valor Probabilidad residual</v>
      </c>
    </row>
    <row r="17" spans="1:8" x14ac:dyDescent="0.25">
      <c r="A17" s="142"/>
      <c r="B17" s="142"/>
      <c r="C17" s="144"/>
      <c r="D17" s="147"/>
      <c r="E17" s="76" t="s">
        <v>120</v>
      </c>
      <c r="F17" s="73" t="s">
        <v>129</v>
      </c>
      <c r="G17" s="77">
        <f>IF(F17="Automático",10%,5%)</f>
        <v>0.05</v>
      </c>
      <c r="H17" s="150">
        <f>IF(C16="X",Analisis!E9-(Analisis!E9*G21),Analisis!G9-(Analisis!G9*G21))</f>
        <v>0.48</v>
      </c>
    </row>
    <row r="18" spans="1:8" x14ac:dyDescent="0.25">
      <c r="A18" s="142"/>
      <c r="B18" s="142"/>
      <c r="C18" s="144"/>
      <c r="D18" s="147"/>
      <c r="E18" s="76" t="s">
        <v>122</v>
      </c>
      <c r="F18" s="73" t="s">
        <v>123</v>
      </c>
      <c r="G18" s="77">
        <f>IF(F18="Documentado",10%,5%)</f>
        <v>0.1</v>
      </c>
      <c r="H18" s="150"/>
    </row>
    <row r="19" spans="1:8" x14ac:dyDescent="0.25">
      <c r="A19" s="142"/>
      <c r="B19" s="142"/>
      <c r="C19" s="144"/>
      <c r="D19" s="147"/>
      <c r="E19" s="76" t="s">
        <v>124</v>
      </c>
      <c r="F19" s="73" t="s">
        <v>125</v>
      </c>
      <c r="G19" s="77">
        <f>IF(F19="Continua",10%,5%)</f>
        <v>0.1</v>
      </c>
      <c r="H19" s="150"/>
    </row>
    <row r="20" spans="1:8" x14ac:dyDescent="0.25">
      <c r="A20" s="142"/>
      <c r="B20" s="142"/>
      <c r="C20" s="145"/>
      <c r="D20" s="148"/>
      <c r="E20" s="76" t="s">
        <v>128</v>
      </c>
      <c r="F20" s="73" t="s">
        <v>127</v>
      </c>
      <c r="G20" s="77">
        <f>IF(F20="Con registro",10%,5%)</f>
        <v>0.1</v>
      </c>
      <c r="H20" s="150"/>
    </row>
    <row r="21" spans="1:8" x14ac:dyDescent="0.25">
      <c r="A21" s="152" t="s">
        <v>133</v>
      </c>
      <c r="B21" s="153"/>
      <c r="C21" s="153"/>
      <c r="D21" s="153"/>
      <c r="E21" s="153"/>
      <c r="F21" s="154"/>
      <c r="G21" s="78">
        <f>SUM(G16:G20)</f>
        <v>0.4</v>
      </c>
      <c r="H21" s="151"/>
    </row>
    <row r="22" spans="1:8" ht="15" customHeight="1" x14ac:dyDescent="0.25">
      <c r="A22" s="155" t="str">
        <f>+Identificación!B8</f>
        <v>Puede presentarse la pérdida o daño de los expedientes</v>
      </c>
      <c r="B22" s="155" t="s">
        <v>54</v>
      </c>
      <c r="C22" s="143" t="s">
        <v>117</v>
      </c>
      <c r="D22" s="146"/>
      <c r="E22" s="71" t="s">
        <v>118</v>
      </c>
      <c r="F22" s="74" t="s">
        <v>119</v>
      </c>
      <c r="G22" s="75">
        <f>IF(F22=$L$7,10%,IF(F22=$L$8,5%,IF(F22=$L$9,2%,)))</f>
        <v>0.05</v>
      </c>
      <c r="H22" s="79" t="str">
        <f>IF(C22="X", "Valor Probabilidad residual", "Valor Impacto Residual")</f>
        <v>Valor Probabilidad residual</v>
      </c>
    </row>
    <row r="23" spans="1:8" x14ac:dyDescent="0.25">
      <c r="A23" s="156"/>
      <c r="B23" s="156"/>
      <c r="C23" s="144"/>
      <c r="D23" s="147"/>
      <c r="E23" s="76" t="s">
        <v>120</v>
      </c>
      <c r="F23" s="73" t="s">
        <v>121</v>
      </c>
      <c r="G23" s="77">
        <f>IF(F23="Automático",10%,5%)</f>
        <v>0.1</v>
      </c>
      <c r="H23" s="149">
        <f>IF(C22="X",Analisis!E10-(Analisis!E10*G27),Analisis!G10-(Analisis!G10*G27))</f>
        <v>0.33</v>
      </c>
    </row>
    <row r="24" spans="1:8" x14ac:dyDescent="0.25">
      <c r="A24" s="156"/>
      <c r="B24" s="156"/>
      <c r="C24" s="144"/>
      <c r="D24" s="147"/>
      <c r="E24" s="76" t="s">
        <v>122</v>
      </c>
      <c r="F24" s="73" t="s">
        <v>123</v>
      </c>
      <c r="G24" s="77">
        <f>IF(F24="Documentado",10%,5%)</f>
        <v>0.1</v>
      </c>
      <c r="H24" s="150"/>
    </row>
    <row r="25" spans="1:8" x14ac:dyDescent="0.25">
      <c r="A25" s="156"/>
      <c r="B25" s="156"/>
      <c r="C25" s="144"/>
      <c r="D25" s="147"/>
      <c r="E25" s="76" t="s">
        <v>124</v>
      </c>
      <c r="F25" s="73" t="s">
        <v>125</v>
      </c>
      <c r="G25" s="77">
        <f>IF(F25="Continua",10%,5%)</f>
        <v>0.1</v>
      </c>
      <c r="H25" s="150"/>
    </row>
    <row r="26" spans="1:8" x14ac:dyDescent="0.25">
      <c r="A26" s="156"/>
      <c r="B26" s="156"/>
      <c r="C26" s="145"/>
      <c r="D26" s="148"/>
      <c r="E26" s="76" t="s">
        <v>128</v>
      </c>
      <c r="F26" s="73" t="s">
        <v>127</v>
      </c>
      <c r="G26" s="77">
        <f>IF(F26="Con registro",10%,5%)</f>
        <v>0.1</v>
      </c>
      <c r="H26" s="150"/>
    </row>
    <row r="27" spans="1:8" x14ac:dyDescent="0.25">
      <c r="A27" s="152" t="s">
        <v>133</v>
      </c>
      <c r="B27" s="153"/>
      <c r="C27" s="153"/>
      <c r="D27" s="153"/>
      <c r="E27" s="153"/>
      <c r="F27" s="154"/>
      <c r="G27" s="78">
        <f>SUM(G22:G26)</f>
        <v>0.44999999999999996</v>
      </c>
      <c r="H27" s="151"/>
    </row>
  </sheetData>
  <mergeCells count="31">
    <mergeCell ref="A22:A26"/>
    <mergeCell ref="B22:B26"/>
    <mergeCell ref="C22:C26"/>
    <mergeCell ref="D22:D26"/>
    <mergeCell ref="H23:H27"/>
    <mergeCell ref="A27:F27"/>
    <mergeCell ref="A16:A20"/>
    <mergeCell ref="B16:B20"/>
    <mergeCell ref="C16:C20"/>
    <mergeCell ref="D16:D20"/>
    <mergeCell ref="H17:H21"/>
    <mergeCell ref="A21:F21"/>
    <mergeCell ref="A10:A14"/>
    <mergeCell ref="B10:B14"/>
    <mergeCell ref="C10:C14"/>
    <mergeCell ref="D10:D14"/>
    <mergeCell ref="H11:H15"/>
    <mergeCell ref="A15:F15"/>
    <mergeCell ref="A4:A8"/>
    <mergeCell ref="B4:B8"/>
    <mergeCell ref="C4:C8"/>
    <mergeCell ref="D4:D8"/>
    <mergeCell ref="H4:H9"/>
    <mergeCell ref="A9:F9"/>
    <mergeCell ref="A1:H1"/>
    <mergeCell ref="A2:A3"/>
    <mergeCell ref="B2:B3"/>
    <mergeCell ref="C2:D2"/>
    <mergeCell ref="E2:E3"/>
    <mergeCell ref="F2:G3"/>
    <mergeCell ref="H2:H3"/>
  </mergeCells>
  <dataValidations count="5">
    <dataValidation type="list" allowBlank="1" showInputMessage="1" showErrorMessage="1" sqref="F4 F10 F16 F22" xr:uid="{6183E70E-DF77-47DB-9391-BC77EA43C106}">
      <formula1>$L$7:$L$9</formula1>
    </dataValidation>
    <dataValidation type="list" allowBlank="1" showInputMessage="1" showErrorMessage="1" sqref="F8 F14 F20 F26" xr:uid="{FD976D7E-C06C-49B4-8A0B-EED550CB0211}">
      <formula1>$P$7:$P$8</formula1>
    </dataValidation>
    <dataValidation type="list" allowBlank="1" showInputMessage="1" showErrorMessage="1" sqref="F7 F13 F19 F25" xr:uid="{FD82E378-F68B-4F90-A5B7-18257A0257FB}">
      <formula1>$O$7:$O$8</formula1>
    </dataValidation>
    <dataValidation type="list" allowBlank="1" showInputMessage="1" showErrorMessage="1" sqref="F6 F12 F18 F24" xr:uid="{01AB0B6B-C189-4CC2-A930-1B709244ED7A}">
      <formula1>$N$7:$N$8</formula1>
    </dataValidation>
    <dataValidation type="list" allowBlank="1" showInputMessage="1" showErrorMessage="1" sqref="F5 F11 F17 F23" xr:uid="{EA0322AE-49BA-4072-BAC8-D06E934D057A}">
      <formula1>$M$7:$M$8</formula1>
    </dataValidation>
  </dataValidations>
  <printOptions horizontalCentered="1" verticalCentered="1"/>
  <pageMargins left="0.70866141732283472" right="0.70866141732283472" top="1.6929133858267718" bottom="0.74803149606299213" header="0.31496062992125984" footer="0.31496062992125984"/>
  <pageSetup paperSize="119" scale="86" orientation="landscape" r:id="rId1"/>
  <headerFooter>
    <oddHeader>&amp;L&amp;G&amp;CMAPA DE RIESGOS
INSTITUCIONAL, POR PROCESOS Y DE CORRUPCIÓN
2021&amp;R&amp;G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4640-1093-4441-A8CE-B3E1B04FC034}">
  <dimension ref="A1:I11"/>
  <sheetViews>
    <sheetView tabSelected="1" view="pageBreakPreview" zoomScale="80" zoomScaleNormal="80" zoomScaleSheetLayoutView="80" workbookViewId="0">
      <selection activeCell="B7" sqref="B7"/>
    </sheetView>
  </sheetViews>
  <sheetFormatPr baseColWidth="10" defaultColWidth="11" defaultRowHeight="14.25" x14ac:dyDescent="0.2"/>
  <cols>
    <col min="1" max="1" width="25.42578125" style="5" customWidth="1"/>
    <col min="2" max="2" width="8.28515625" style="5" bestFit="1" customWidth="1"/>
    <col min="3" max="3" width="11.7109375" style="5" bestFit="1" customWidth="1"/>
    <col min="4" max="4" width="8.7109375" style="5" customWidth="1"/>
    <col min="5" max="5" width="12.28515625" style="5" bestFit="1" customWidth="1"/>
    <col min="6" max="6" width="33.42578125" style="5" customWidth="1"/>
    <col min="7" max="7" width="14.7109375" style="5" bestFit="1" customWidth="1"/>
    <col min="8" max="8" width="19.5703125" style="5" customWidth="1"/>
    <col min="9" max="9" width="55.28515625" style="5" customWidth="1"/>
    <col min="10" max="16384" width="11" style="5"/>
  </cols>
  <sheetData>
    <row r="1" spans="1:9" ht="15" x14ac:dyDescent="0.25">
      <c r="A1" s="116" t="s">
        <v>40</v>
      </c>
      <c r="B1" s="116"/>
      <c r="C1" s="116"/>
      <c r="D1" s="116"/>
      <c r="E1" s="116"/>
      <c r="F1" s="116"/>
      <c r="G1" s="116"/>
      <c r="H1" s="116"/>
    </row>
    <row r="2" spans="1:9" x14ac:dyDescent="0.2">
      <c r="A2" s="110" t="str">
        <f>+'Contexto Estratégico'!A2:D2</f>
        <v>PROCESO: Gestión de Responsabilidad Fiscal</v>
      </c>
      <c r="B2" s="110"/>
      <c r="C2" s="110"/>
      <c r="D2" s="110"/>
      <c r="E2" s="117"/>
      <c r="F2" s="117"/>
      <c r="G2" s="117"/>
      <c r="H2" s="117"/>
    </row>
    <row r="3" spans="1:9" ht="52.5" customHeight="1" x14ac:dyDescent="0.2">
      <c r="A3" s="118" t="str">
        <f>+'Contexto Estratégico'!A3:D3</f>
        <v>OBJETIVO: Dirigir y Controlar las actividades de Responsabilidad Fiscal, Jurisdicción Coactiva y Administrativos Sancionatorios a que haya lugar con el fin de Velar por la labor de Gestión Fiscal de la Administración y de los Particulares o Entidades Públicas, para la recuperación del daño causado al Patrimonio Público</v>
      </c>
      <c r="B3" s="112"/>
      <c r="C3" s="112"/>
      <c r="D3" s="112"/>
      <c r="E3" s="112"/>
      <c r="F3" s="112"/>
      <c r="G3" s="112"/>
      <c r="H3" s="113"/>
    </row>
    <row r="4" spans="1:9" ht="33" customHeight="1" x14ac:dyDescent="0.2">
      <c r="A4" s="119" t="s">
        <v>15</v>
      </c>
      <c r="B4" s="125"/>
      <c r="C4" s="125"/>
      <c r="D4" s="125"/>
      <c r="E4" s="126"/>
      <c r="F4" s="119" t="s">
        <v>39</v>
      </c>
      <c r="G4" s="119" t="s">
        <v>18</v>
      </c>
      <c r="H4" s="121" t="s">
        <v>19</v>
      </c>
    </row>
    <row r="5" spans="1:9" ht="15" x14ac:dyDescent="0.25">
      <c r="A5" s="119"/>
      <c r="B5" s="127" t="s">
        <v>17</v>
      </c>
      <c r="C5" s="129"/>
      <c r="D5" s="116" t="s">
        <v>14</v>
      </c>
      <c r="E5" s="116"/>
      <c r="F5" s="120"/>
      <c r="G5" s="120"/>
      <c r="H5" s="122"/>
    </row>
    <row r="6" spans="1:9" ht="15" x14ac:dyDescent="0.25">
      <c r="A6" s="119"/>
      <c r="B6" s="81" t="s">
        <v>25</v>
      </c>
      <c r="C6" s="81" t="s">
        <v>26</v>
      </c>
      <c r="D6" s="81" t="s">
        <v>25</v>
      </c>
      <c r="E6" s="81" t="s">
        <v>26</v>
      </c>
      <c r="F6" s="120"/>
      <c r="G6" s="120"/>
      <c r="H6" s="123"/>
    </row>
    <row r="7" spans="1:9" ht="71.25" x14ac:dyDescent="0.2">
      <c r="A7" s="32" t="str">
        <f>+Identificación!B5</f>
        <v>Puede suceder que se presenten sobornos o amenazas a los funcionarios del proceso de Responsabilidad fiscal</v>
      </c>
      <c r="B7" s="70">
        <v>0.12</v>
      </c>
      <c r="C7" s="20" t="str">
        <f>IF(B7&lt;=20%,ProbImpacto!$B$29,IF(B7&lt;=40%,ProbImpacto!$B$30,IF(B7&lt;=60%,ProbImpacto!$B$31,IF(B7&lt;=80%,ProbImpacto!$B$32,ProbImpacto!$B$33))))</f>
        <v xml:space="preserve">Muy Baja </v>
      </c>
      <c r="D7" s="70">
        <v>1</v>
      </c>
      <c r="E7" s="20" t="str">
        <f>IF(D7&lt;=20%,ProbImpacto!$B$39,IF(D7&lt;=40%,ProbImpacto!$B$40,IF(D7&lt;=60%,ProbImpacto!$B$41,IF(D7&lt;=80%,ProbImpacto!$B$42,ProbImpacto!$B$43))))</f>
        <v>Catastrofico</v>
      </c>
      <c r="F7" s="80" t="str">
        <f>+Identificación!E5</f>
        <v>Fallar o archivar los procesos a favor de los investigados sin que haya merito.
Afectaciones a la seguridad de los funcionarios.</v>
      </c>
      <c r="G7" s="20" t="s">
        <v>143</v>
      </c>
      <c r="H7" s="20" t="s">
        <v>116</v>
      </c>
      <c r="I7" s="16"/>
    </row>
    <row r="8" spans="1:9" ht="57" x14ac:dyDescent="0.2">
      <c r="A8" s="32" t="str">
        <f>+Identificación!B6</f>
        <v>Puede presentarse la petición de dádivas por parte de los funcionarios de responsabilidad fiscal</v>
      </c>
      <c r="B8" s="70">
        <v>0.12</v>
      </c>
      <c r="C8" s="20" t="str">
        <f>IF(B8&lt;=20%,ProbImpacto!$B$29,IF(B8&lt;=40%,ProbImpacto!$B$30,IF(B8&lt;=60%,ProbImpacto!$B$31,IF(B8&lt;=80%,ProbImpacto!$B$32,ProbImpacto!$B$33))))</f>
        <v xml:space="preserve">Muy Baja </v>
      </c>
      <c r="D8" s="70">
        <v>1</v>
      </c>
      <c r="E8" s="20" t="str">
        <f>IF(D8&lt;=20%,ProbImpacto!$B$39,IF(D8&lt;=40%,ProbImpacto!$B$40,IF(D8&lt;=60%,ProbImpacto!$B$41,IF(D8&lt;=80%,ProbImpacto!$B$42,ProbImpacto!$B$43))))</f>
        <v>Catastrofico</v>
      </c>
      <c r="F8" s="80" t="str">
        <f>+Identificación!E6</f>
        <v xml:space="preserve">Fallar o archivar los procesos a favor de los investigados sin que haya merito.
</v>
      </c>
      <c r="G8" s="20" t="s">
        <v>143</v>
      </c>
      <c r="H8" s="20" t="s">
        <v>42</v>
      </c>
    </row>
    <row r="9" spans="1:9" ht="71.25" x14ac:dyDescent="0.2">
      <c r="A9" s="32" t="str">
        <f>+Identificación!B7</f>
        <v>Puede presentarse la prescripción de procesos por dilación</v>
      </c>
      <c r="B9" s="70">
        <v>0.48</v>
      </c>
      <c r="C9" s="20" t="str">
        <f>IF(B9&lt;=20%,ProbImpacto!$B$29,IF(B9&lt;=40%,ProbImpacto!$B$30,IF(B9&lt;=60%,ProbImpacto!$B$31,IF(B9&lt;=80%,ProbImpacto!$B$32,ProbImpacto!$B$33))))</f>
        <v xml:space="preserve">Media </v>
      </c>
      <c r="D9" s="70">
        <v>0.6</v>
      </c>
      <c r="E9" s="20" t="str">
        <f>IF(D9&lt;=20%,ProbImpacto!$B$39,IF(D9&lt;=40%,ProbImpacto!$B$40,IF(D9&lt;=60%,ProbImpacto!$B$41,IF(D9&lt;=80%,ProbImpacto!$B$42,ProbImpacto!$B$43))))</f>
        <v>Moderado</v>
      </c>
      <c r="F9" s="80" t="str">
        <f>+Identificación!E7</f>
        <v>El proceso se acaba por prescripción, posibles sanciones disciplinarias a los funcionarios de proceso. Incumplimiento de una función misional</v>
      </c>
      <c r="G9" s="20" t="s">
        <v>141</v>
      </c>
      <c r="H9" s="20" t="s">
        <v>114</v>
      </c>
    </row>
    <row r="10" spans="1:9" ht="57" x14ac:dyDescent="0.2">
      <c r="A10" s="32" t="str">
        <f>+Identificación!B8</f>
        <v>Puede presentarse la pérdida o daño de los expedientes</v>
      </c>
      <c r="B10" s="70">
        <v>0.33</v>
      </c>
      <c r="C10" s="20" t="str">
        <f>IF(B10&lt;=20%,ProbImpacto!$B$29,IF(B10&lt;=40%,ProbImpacto!$B$30,IF(B10&lt;=60%,ProbImpacto!$B$31,IF(B10&lt;=80%,ProbImpacto!$B$32,ProbImpacto!$B$33))))</f>
        <v xml:space="preserve">Baja </v>
      </c>
      <c r="D10" s="70">
        <v>0.8</v>
      </c>
      <c r="E10" s="20" t="str">
        <f>IF(D10&lt;=20%,ProbImpacto!$B$39,IF(D10&lt;=40%,ProbImpacto!$B$40,IF(D10&lt;=60%,ProbImpacto!$B$41,IF(D10&lt;=80%,ProbImpacto!$B$42,ProbImpacto!$B$43))))</f>
        <v>Mayor</v>
      </c>
      <c r="F10" s="80" t="str">
        <f>+Identificación!E8</f>
        <v>Sanciones penales y disciplinarias a los funcionarios de la entidad</v>
      </c>
      <c r="G10" s="20" t="s">
        <v>142</v>
      </c>
      <c r="H10" s="20" t="s">
        <v>115</v>
      </c>
    </row>
    <row r="11" spans="1:9" hidden="1" x14ac:dyDescent="0.2">
      <c r="A11" s="20"/>
      <c r="B11" s="21"/>
      <c r="C11" s="20"/>
      <c r="D11" s="21"/>
      <c r="E11" s="20"/>
      <c r="F11" s="80"/>
      <c r="G11" s="20"/>
      <c r="H11" s="20"/>
    </row>
  </sheetData>
  <mergeCells count="10">
    <mergeCell ref="B5:C5"/>
    <mergeCell ref="A1:H1"/>
    <mergeCell ref="A2:H2"/>
    <mergeCell ref="A3:H3"/>
    <mergeCell ref="A4:A6"/>
    <mergeCell ref="B4:E4"/>
    <mergeCell ref="F4:F6"/>
    <mergeCell ref="G4:G6"/>
    <mergeCell ref="H4:H6"/>
    <mergeCell ref="D5:E5"/>
  </mergeCells>
  <conditionalFormatting sqref="C11">
    <cfRule type="containsText" dxfId="26" priority="23" operator="containsText" text="Improbable">
      <formula>NOT(ISERROR(SEARCH("Improbable",C11)))</formula>
    </cfRule>
    <cfRule type="containsText" dxfId="25" priority="24" operator="containsText" text="Casi seguro">
      <formula>NOT(ISERROR(SEARCH("Casi seguro",C11)))</formula>
    </cfRule>
    <cfRule type="containsText" dxfId="24" priority="25" operator="containsText" text="Probable">
      <formula>NOT(ISERROR(SEARCH("Probable",C11)))</formula>
    </cfRule>
    <cfRule type="containsText" dxfId="23" priority="28" operator="containsText" text="Raro">
      <formula>NOT(ISERROR(SEARCH("Raro",C11)))</formula>
    </cfRule>
  </conditionalFormatting>
  <conditionalFormatting sqref="G7:G11">
    <cfRule type="containsText" dxfId="22" priority="34" operator="containsText" text="extrema">
      <formula>NOT(ISERROR(SEARCH("extrema",G7)))</formula>
    </cfRule>
    <cfRule type="containsText" dxfId="21" priority="35" operator="containsText" text="Alta">
      <formula>NOT(ISERROR(SEARCH("Alta",G7)))</formula>
    </cfRule>
    <cfRule type="containsText" dxfId="20" priority="36" operator="containsText" text="moderada">
      <formula>NOT(ISERROR(SEARCH("moderada",G7)))</formula>
    </cfRule>
    <cfRule type="containsText" dxfId="19" priority="37" operator="containsText" text="Zona de riesgo baja">
      <formula>NOT(ISERROR(SEARCH("Zona de riesgo baja",G7)))</formula>
    </cfRule>
  </conditionalFormatting>
  <conditionalFormatting sqref="B11">
    <cfRule type="containsText" dxfId="18" priority="26" operator="containsText" text="4">
      <formula>NOT(ISERROR(SEARCH("4",B11)))</formula>
    </cfRule>
    <cfRule type="containsText" dxfId="17" priority="27" operator="containsText" text="4">
      <formula>NOT(ISERROR(SEARCH("4",B11)))</formula>
    </cfRule>
    <cfRule type="containsText" dxfId="16" priority="29" operator="containsText" text="5">
      <formula>NOT(ISERROR(SEARCH("5",B11)))</formula>
    </cfRule>
    <cfRule type="containsText" dxfId="15" priority="30" operator="containsText" text="4">
      <formula>NOT(ISERROR(SEARCH("4",B11)))</formula>
    </cfRule>
    <cfRule type="containsText" dxfId="14" priority="31" operator="containsText" text="3">
      <formula>NOT(ISERROR(SEARCH("3",B11)))</formula>
    </cfRule>
    <cfRule type="containsText" dxfId="13" priority="32" operator="containsText" text="2">
      <formula>NOT(ISERROR(SEARCH("2",B11)))</formula>
    </cfRule>
    <cfRule type="containsText" dxfId="12" priority="33" operator="containsText" text="1">
      <formula>NOT(ISERROR(SEARCH("1",B11)))</formula>
    </cfRule>
  </conditionalFormatting>
  <conditionalFormatting sqref="E11">
    <cfRule type="containsText" dxfId="11" priority="16" operator="containsText" text="Catastrofico">
      <formula>NOT(ISERROR(SEARCH("Catastrofico",E11)))</formula>
    </cfRule>
    <cfRule type="containsText" dxfId="10" priority="17" operator="containsText" text="Mayor">
      <formula>NOT(ISERROR(SEARCH("Mayor",E11)))</formula>
    </cfRule>
    <cfRule type="containsText" dxfId="9" priority="18" operator="containsText" text="Moderado">
      <formula>NOT(ISERROR(SEARCH("Moderado",E11)))</formula>
    </cfRule>
    <cfRule type="containsText" dxfId="8" priority="19" operator="containsText" text="Menor">
      <formula>NOT(ISERROR(SEARCH("Menor",E11)))</formula>
    </cfRule>
    <cfRule type="containsText" dxfId="7" priority="20" operator="containsText" text="Menor">
      <formula>NOT(ISERROR(SEARCH("Menor",E11)))</formula>
    </cfRule>
    <cfRule type="containsText" dxfId="6" priority="21" operator="containsText" text="Menor">
      <formula>NOT(ISERROR(SEARCH("Menor",E11)))</formula>
    </cfRule>
    <cfRule type="containsText" dxfId="5" priority="22" operator="containsText" text="Insignificante">
      <formula>NOT(ISERROR(SEARCH("Insignificante",E11)))</formula>
    </cfRule>
  </conditionalFormatting>
  <conditionalFormatting sqref="C11">
    <cfRule type="containsText" dxfId="4" priority="15" operator="containsText" text="Posible">
      <formula>NOT(ISERROR(SEARCH("Posible",C11)))</formula>
    </cfRule>
  </conditionalFormatting>
  <conditionalFormatting sqref="H7:H11">
    <cfRule type="containsText" dxfId="3" priority="11" operator="containsText" text="d.">
      <formula>NOT(ISERROR(SEARCH("d.",H7)))</formula>
    </cfRule>
    <cfRule type="containsText" dxfId="2" priority="12" operator="containsText" text="c.">
      <formula>NOT(ISERROR(SEARCH("c.",H7)))</formula>
    </cfRule>
    <cfRule type="containsText" dxfId="1" priority="13" operator="containsText" text="b.">
      <formula>NOT(ISERROR(SEARCH("b.",H7)))</formula>
    </cfRule>
    <cfRule type="containsText" dxfId="0" priority="14" operator="containsText" text="a.">
      <formula>NOT(ISERROR(SEARCH("a.",H7)))</formula>
    </cfRule>
  </conditionalFormatting>
  <dataValidations disablePrompts="1" count="5">
    <dataValidation type="list" allowBlank="1" showInputMessage="1" showErrorMessage="1" prompt="Selecciones la medida de respuesta al riesgo correspondiente a la zona de riesgo definida en la columna anterior" sqref="H11" xr:uid="{7EC26BBE-A296-491C-9F1E-3E185A6DDDEF}">
      <formula1>#REF!</formula1>
    </dataValidation>
    <dataValidation type="list" allowBlank="1" showInputMessage="1" showErrorMessage="1" prompt="Identificar la zona de riesgo ubicándola en la matriz de riesgo inherente" sqref="G11" xr:uid="{743F040D-09EB-42C1-9181-EE7874047B78}">
      <formula1>#REF!</formula1>
    </dataValidation>
    <dataValidation type="list" allowBlank="1" showInputMessage="1" showErrorMessage="1" prompt="Seleccione el descriptor correspondiende al valor dado en la columna anterior" sqref="E11" xr:uid="{492DFCEF-C297-455B-BAFD-7824CC7972C9}">
      <formula1>#REF!</formula1>
    </dataValidation>
    <dataValidation type="list" allowBlank="1" showInputMessage="1" showErrorMessage="1" sqref="D11 B11" xr:uid="{19E48F0A-6829-4435-8BE5-A6B768B7B67F}">
      <formula1>#REF!</formula1>
    </dataValidation>
    <dataValidation type="list" allowBlank="1" showInputMessage="1" showErrorMessage="1" prompt="Seleccione el descriptor correspondiente al valor de columna anterior" sqref="C11" xr:uid="{82C3FBA9-4259-4E60-861D-A9969FBA0CFE}">
      <formula1>#REF!</formula1>
    </dataValidation>
  </dataValidations>
  <printOptions horizontalCentered="1" verticalCentered="1"/>
  <pageMargins left="0.70866141732283472" right="0.70866141732283472" top="1.2598425196850394" bottom="0.74803149606299213" header="0.31496062992125984" footer="0.31496062992125984"/>
  <pageSetup paperSize="119" scale="90" orientation="landscape" r:id="rId1"/>
  <headerFooter>
    <oddHeader>&amp;L&amp;G&amp;C&amp;14MAPA DE RIESGOS
INSTITUCIONAL, POR PROCESOS Y DE CORRUPCIÓN
2021&amp;R&amp;G</oddHeader>
  </headerFooter>
  <legacy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Selecciones la medida de respuesta al riesgo correspondiente a la zona de riesgo definida en la columna anterior" xr:uid="{242066B0-2C28-40D5-BD40-320E6D842D34}">
          <x14:formula1>
            <xm:f>ProbImpacto!$C$47:$C$50</xm:f>
          </x14:formula1>
          <xm:sqref>H7:H10</xm:sqref>
        </x14:dataValidation>
        <x14:dataValidation type="list" allowBlank="1" showInputMessage="1" showErrorMessage="1" prompt="Identificar la zona de riesgo ubicándola en la matriz de riesgo inherente" xr:uid="{9A49DB1A-0BD3-48FB-AE7B-1D34C2D86C35}">
          <x14:formula1>
            <xm:f>ProbImpacto!$B$47:$B$50</xm:f>
          </x14:formula1>
          <xm:sqref>G7:G10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Estratégico</vt:lpstr>
      <vt:lpstr>Identificación</vt:lpstr>
      <vt:lpstr>Analisis</vt:lpstr>
      <vt:lpstr>ProbImpacto</vt:lpstr>
      <vt:lpstr>Valoración Controles</vt:lpstr>
      <vt:lpstr>Riesgo residual</vt:lpstr>
      <vt:lpstr>'Contexto Estratégico'!Área_de_impresión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dc:creator>
  <cp:lastModifiedBy>CONTRALORIA</cp:lastModifiedBy>
  <cp:lastPrinted>2020-03-12T18:32:34Z</cp:lastPrinted>
  <dcterms:created xsi:type="dcterms:W3CDTF">2016-10-25T13:30:10Z</dcterms:created>
  <dcterms:modified xsi:type="dcterms:W3CDTF">2021-06-22T15:06:57Z</dcterms:modified>
</cp:coreProperties>
</file>