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D:\Benjamin2\Planeación estratégica\Riesgos\Caracterización 2021\Revisados B\"/>
    </mc:Choice>
  </mc:AlternateContent>
  <xr:revisionPtr revIDLastSave="0" documentId="8_{FC61FC43-B40A-47DA-B58B-491AAA63056E}" xr6:coauthVersionLast="47" xr6:coauthVersionMax="47" xr10:uidLastSave="{00000000-0000-0000-0000-000000000000}"/>
  <bookViews>
    <workbookView xWindow="-120" yWindow="-120" windowWidth="20730" windowHeight="11310" activeTab="4" xr2:uid="{00000000-000D-0000-FFFF-FFFF00000000}"/>
  </bookViews>
  <sheets>
    <sheet name="Contexto Estratégico" sheetId="1" r:id="rId1"/>
    <sheet name="Identificación" sheetId="2" r:id="rId2"/>
    <sheet name="Analisis" sheetId="4" r:id="rId3"/>
    <sheet name="ProbImpacto" sheetId="10" state="hidden" r:id="rId4"/>
    <sheet name="Valoración Controles" sheetId="11" r:id="rId5"/>
    <sheet name="Hoja1" sheetId="7" state="hidden" r:id="rId6"/>
    <sheet name="Riesgo residual" sheetId="12" r:id="rId7"/>
  </sheets>
  <definedNames>
    <definedName name="_xlnm.Print_Area" localSheetId="0">'Contexto Estratégico'!$A$1:$D$7</definedName>
    <definedName name="_xlnm.Print_Area" localSheetId="1">Identificación!$A$1:$E$7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2" l="1"/>
  <c r="E9" i="12"/>
  <c r="E7" i="12"/>
  <c r="C8" i="12"/>
  <c r="C9" i="12"/>
  <c r="C7" i="12"/>
  <c r="F9" i="12"/>
  <c r="A9" i="12"/>
  <c r="F8" i="12"/>
  <c r="A8" i="12"/>
  <c r="F7" i="12"/>
  <c r="A7" i="12"/>
  <c r="A3" i="12"/>
  <c r="A2" i="12"/>
  <c r="H16" i="11"/>
  <c r="H10" i="11"/>
  <c r="H11" i="11"/>
  <c r="A16" i="11"/>
  <c r="A10" i="11"/>
  <c r="A4" i="11"/>
  <c r="G20" i="11"/>
  <c r="G19" i="11"/>
  <c r="G18" i="11"/>
  <c r="G17" i="11"/>
  <c r="G16" i="11"/>
  <c r="G14" i="11"/>
  <c r="G13" i="11"/>
  <c r="G12" i="11"/>
  <c r="G11" i="11"/>
  <c r="G10" i="11"/>
  <c r="G15" i="11" s="1"/>
  <c r="G8" i="11"/>
  <c r="G7" i="11"/>
  <c r="G6" i="11"/>
  <c r="G5" i="11"/>
  <c r="G4" i="11"/>
  <c r="G9" i="11" s="1"/>
  <c r="H2" i="11"/>
  <c r="H8" i="4"/>
  <c r="H9" i="4"/>
  <c r="H7" i="4"/>
  <c r="D8" i="4"/>
  <c r="E8" i="4" s="1"/>
  <c r="F8" i="4" s="1"/>
  <c r="D9" i="4"/>
  <c r="E9" i="4" s="1"/>
  <c r="F9" i="4" s="1"/>
  <c r="D7" i="4"/>
  <c r="E7" i="4" s="1"/>
  <c r="F7" i="4" s="1"/>
  <c r="H4" i="11" l="1"/>
  <c r="H17" i="11"/>
  <c r="G21" i="11"/>
  <c r="I8" i="4"/>
  <c r="A7" i="2" l="1"/>
  <c r="A6" i="2"/>
  <c r="A5" i="2"/>
  <c r="A8" i="4" l="1"/>
  <c r="A9" i="4"/>
  <c r="A7" i="4"/>
  <c r="A3" i="2" l="1"/>
  <c r="A2" i="2"/>
  <c r="I9" i="4"/>
  <c r="I7" i="4"/>
  <c r="A8" i="7" l="1"/>
  <c r="A17" i="7"/>
  <c r="F8" i="7"/>
  <c r="A4" i="7"/>
  <c r="A3" i="7"/>
  <c r="A3" i="4" l="1"/>
  <c r="A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BENJAMIN</author>
  </authors>
  <commentList>
    <comment ref="A2" authorId="0" shapeId="0" xr:uid="{00000000-0006-0000-0000-000001000000}">
      <text>
        <r>
          <rPr>
            <b/>
            <sz val="9"/>
            <color indexed="81"/>
            <rFont val="Tahoma"/>
            <family val="2"/>
          </rPr>
          <t>BENJAMIN:</t>
        </r>
        <r>
          <rPr>
            <sz val="9"/>
            <color indexed="81"/>
            <rFont val="Tahoma"/>
            <family val="2"/>
          </rPr>
          <t xml:space="preserve">
Nombre del proceso</t>
        </r>
      </text>
    </comment>
    <comment ref="A3" authorId="0" shapeId="0" xr:uid="{00000000-0006-0000-0000-000002000000}">
      <text>
        <r>
          <rPr>
            <b/>
            <sz val="9"/>
            <color indexed="81"/>
            <rFont val="Tahoma"/>
            <family val="2"/>
          </rPr>
          <t>BENJAMIN:</t>
        </r>
        <r>
          <rPr>
            <sz val="9"/>
            <color indexed="81"/>
            <rFont val="Tahoma"/>
            <family val="2"/>
          </rPr>
          <t xml:space="preserve">
Tomar objetivo de la caracterización del proceso</t>
        </r>
      </text>
    </comment>
    <comment ref="A4" authorId="0" shapeId="0" xr:uid="{00000000-0006-0000-0000-000003000000}">
      <text>
        <r>
          <rPr>
            <b/>
            <sz val="9"/>
            <color indexed="81"/>
            <rFont val="Tahoma"/>
            <family val="2"/>
          </rPr>
          <t>BENJAMIN:</t>
        </r>
        <r>
          <rPr>
            <sz val="9"/>
            <color indexed="81"/>
            <rFont val="Tahoma"/>
            <family val="2"/>
          </rPr>
          <t xml:space="preserve">
Condiciones externas que puedan generar eventos que originan oportunidades o afectan negativamente el cumplimiento de la misión y objetivos de la CGS y del proceso, (Oportunidades y Amenazas)</t>
        </r>
      </text>
    </comment>
    <comment ref="B4" authorId="0" shapeId="0" xr:uid="{00000000-0006-0000-0000-000004000000}">
      <text>
        <r>
          <rPr>
            <b/>
            <sz val="9"/>
            <color indexed="81"/>
            <rFont val="Tahoma"/>
            <family val="2"/>
          </rPr>
          <t>BENJAMIN:</t>
        </r>
        <r>
          <rPr>
            <sz val="9"/>
            <color indexed="81"/>
            <rFont val="Tahoma"/>
            <family val="2"/>
          </rPr>
          <t xml:space="preserve">
Medios, circunstancias, situaciones o agentes generadores del riesgo</t>
        </r>
      </text>
    </comment>
    <comment ref="C4" authorId="0" shapeId="0" xr:uid="{00000000-0006-0000-0000-000005000000}">
      <text>
        <r>
          <rPr>
            <b/>
            <sz val="9"/>
            <color indexed="81"/>
            <rFont val="Tahoma"/>
            <family val="2"/>
          </rPr>
          <t>BENJAMIN:</t>
        </r>
        <r>
          <rPr>
            <sz val="9"/>
            <color indexed="81"/>
            <rFont val="Tahoma"/>
            <family val="2"/>
          </rPr>
          <t xml:space="preserve">
Condiciones internas que puedan generar eventos que originan oportunidades o afectan negativamente el cumplimiento de la misión y objetivos de la CGS del proceso. (Debilidades, Fortalezas)</t>
        </r>
      </text>
    </comment>
    <comment ref="D4" authorId="0" shapeId="0" xr:uid="{00000000-0006-0000-0000-000006000000}">
      <text>
        <r>
          <rPr>
            <b/>
            <sz val="9"/>
            <color indexed="81"/>
            <rFont val="Tahoma"/>
            <family val="2"/>
          </rPr>
          <t>BENJAMIN:</t>
        </r>
        <r>
          <rPr>
            <sz val="9"/>
            <color indexed="81"/>
            <rFont val="Tahoma"/>
            <family val="2"/>
          </rPr>
          <t xml:space="preserve">
Medios, circunstancias, situaciones o agentes generadores del riesgo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BENJAMIN</author>
  </authors>
  <commentList>
    <comment ref="A4" authorId="0" shapeId="0" xr:uid="{00000000-0006-0000-0100-000001000000}">
      <text>
        <r>
          <rPr>
            <b/>
            <sz val="9"/>
            <color indexed="81"/>
            <rFont val="Tahoma"/>
            <family val="2"/>
          </rPr>
          <t>BENJAMIN:</t>
        </r>
        <r>
          <rPr>
            <sz val="9"/>
            <color indexed="81"/>
            <rFont val="Tahoma"/>
            <family val="2"/>
          </rPr>
          <t xml:space="preserve">
Medios, circunstancias, situaciones o agentes generadores del riesgo</t>
        </r>
      </text>
    </comment>
    <comment ref="B4" authorId="0" shapeId="0" xr:uid="{00000000-0006-0000-0100-000002000000}">
      <text>
        <r>
          <rPr>
            <b/>
            <sz val="9"/>
            <color indexed="81"/>
            <rFont val="Tahoma"/>
            <family val="2"/>
          </rPr>
          <t>BENJAMIN:</t>
        </r>
        <r>
          <rPr>
            <sz val="9"/>
            <color indexed="81"/>
            <rFont val="Tahoma"/>
            <family val="2"/>
          </rPr>
          <t xml:space="preserve">
Efecto de la incertidumbre.
Posibilidad de que suceda algún evento que tendrá un impacto sobre los objetivos institucionales o del proceso. Se expresa en términos de probabilidad y consecuencias
</t>
        </r>
      </text>
    </comment>
    <comment ref="C4" authorId="0" shapeId="0" xr:uid="{00000000-0006-0000-0100-000003000000}">
      <text>
        <r>
          <rPr>
            <b/>
            <sz val="9"/>
            <color indexed="81"/>
            <rFont val="Tahoma"/>
            <family val="2"/>
          </rPr>
          <t>BENJAMIN:</t>
        </r>
        <r>
          <rPr>
            <sz val="9"/>
            <color indexed="81"/>
            <rFont val="Tahoma"/>
            <family val="2"/>
          </rPr>
          <t xml:space="preserve">
Características generales o las formas en que se
observa o manifiesta el riesgo identificado.</t>
        </r>
      </text>
    </comment>
    <comment ref="E4" authorId="0" shapeId="0" xr:uid="{00000000-0006-0000-0100-000004000000}">
      <text>
        <r>
          <rPr>
            <b/>
            <sz val="9"/>
            <color indexed="81"/>
            <rFont val="Tahoma"/>
            <family val="2"/>
          </rPr>
          <t>BENJAMIN:</t>
        </r>
        <r>
          <rPr>
            <sz val="9"/>
            <color indexed="81"/>
            <rFont val="Tahoma"/>
            <family val="2"/>
          </rPr>
          <t xml:space="preserve">
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Mario A Martinez L.</author>
  </authors>
  <commentList>
    <comment ref="J4" authorId="0" shapeId="0" xr:uid="{1149E7C3-B96C-4FAC-93BD-3FBAE3187A50}">
      <text>
        <r>
          <rPr>
            <b/>
            <sz val="9"/>
            <color indexed="81"/>
            <rFont val="Tahoma"/>
            <family val="2"/>
          </rPr>
          <t>Mario A Martinez L.:</t>
        </r>
        <r>
          <rPr>
            <sz val="9"/>
            <color indexed="81"/>
            <rFont val="Tahoma"/>
            <family val="2"/>
          </rPr>
          <t xml:space="preserve">
Zona ubicación en el mapa de calor del riesgo inherente según la intersección del nivel de probabilidad e impacto.
SE DEBE ELEGIR</t>
        </r>
      </text>
    </comment>
    <comment ref="K4" authorId="0" shapeId="0" xr:uid="{30CBC35A-9357-42C9-A0E2-9691E122F1E2}">
      <text>
        <r>
          <rPr>
            <b/>
            <sz val="9"/>
            <color indexed="81"/>
            <rFont val="Tahoma"/>
            <family val="2"/>
          </rPr>
          <t>Mario A Martinez L.:</t>
        </r>
        <r>
          <rPr>
            <sz val="9"/>
            <color indexed="81"/>
            <rFont val="Tahoma"/>
            <family val="2"/>
          </rPr>
          <t xml:space="preserve">
Medidas de respuesta según la evaluación del riesgo.
SE DEBE ELEGIR</t>
        </r>
      </text>
    </comment>
    <comment ref="B6" authorId="0" shapeId="0" xr:uid="{ED991C5A-5810-481D-8928-B2EBD8C7822C}">
      <text>
        <r>
          <rPr>
            <b/>
            <sz val="9"/>
            <color indexed="81"/>
            <rFont val="Tahoma"/>
            <family val="2"/>
          </rPr>
          <t>Mario A Martinez L.:</t>
        </r>
        <r>
          <rPr>
            <sz val="9"/>
            <color indexed="81"/>
            <rFont val="Tahoma"/>
            <family val="2"/>
          </rPr>
          <t xml:space="preserve">
Frecuencia de Materialización histórica (en los últimos 5 años).
SE DEBE ELEGIR
1 no se presentó
2 Al menos una vez
3 Al menos una vez en los últimos 2 años
4 Al menos una vez en el último año
5 Más de una vez al año</t>
        </r>
      </text>
    </comment>
    <comment ref="C6" authorId="0" shapeId="0" xr:uid="{EAF88F20-E781-4A2C-AB6E-23F083E1AA4E}">
      <text>
        <r>
          <rPr>
            <b/>
            <sz val="9"/>
            <color indexed="81"/>
            <rFont val="Tahoma"/>
            <family val="2"/>
          </rPr>
          <t>Mario A Martinez L.:</t>
        </r>
        <r>
          <rPr>
            <sz val="9"/>
            <color indexed="81"/>
            <rFont val="Tahoma"/>
            <family val="2"/>
          </rPr>
          <t xml:space="preserve">
Fecuencia de ejecución de la actividad (las veces que se realiza la actividad que conlleva el riesgo al año).
SE DEBE ELEGIR
20% 2 veces por año
40% 3 a 24 veces por año
60% 24 a 500 veces por año
80% 500 a 5000 veces por año
100% más de 5000 veces por año</t>
        </r>
      </text>
    </comment>
    <comment ref="D6" authorId="0" shapeId="0" xr:uid="{F3240459-D259-4BA5-A7B0-A26E6DC82854}">
      <text>
        <r>
          <rPr>
            <b/>
            <sz val="9"/>
            <color indexed="81"/>
            <rFont val="Tahoma"/>
            <family val="2"/>
          </rPr>
          <t>Mario A Martinez L.:</t>
        </r>
        <r>
          <rPr>
            <sz val="9"/>
            <color indexed="81"/>
            <rFont val="Tahoma"/>
            <family val="2"/>
          </rPr>
          <t xml:space="preserve">
Valor de numérico de la "probabilidad". 
P = FMH + (FMH * FEA)</t>
        </r>
      </text>
    </comment>
    <comment ref="G6" authorId="0" shapeId="0" xr:uid="{7ECBEF71-237F-49EF-9785-D74805422D2D}">
      <text>
        <r>
          <rPr>
            <b/>
            <sz val="9"/>
            <color indexed="81"/>
            <rFont val="Tahoma"/>
            <family val="2"/>
          </rPr>
          <t>Mario A Martinez L.:</t>
        </r>
        <r>
          <rPr>
            <sz val="9"/>
            <color indexed="81"/>
            <rFont val="Tahoma"/>
            <family val="2"/>
          </rPr>
          <t xml:space="preserve">
Mario A Martinez L.:
20% Leve 
40% Menor 
60% Moderado 
80% Mayor 
100 % Catastrófico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Mario A Martinez L.</author>
  </authors>
  <commentList>
    <comment ref="H2" authorId="0" shapeId="0" xr:uid="{9AB66157-F75A-4B3A-81A3-6756F1A70477}">
      <text>
        <r>
          <rPr>
            <b/>
            <sz val="9"/>
            <color indexed="81"/>
            <rFont val="Tahoma"/>
            <family val="2"/>
          </rPr>
          <t>Mario A Martinez L.:</t>
        </r>
        <r>
          <rPr>
            <sz val="9"/>
            <color indexed="81"/>
            <rFont val="Tahoma"/>
            <family val="2"/>
          </rPr>
          <t xml:space="preserve">
Valor porcentual de la probabilidad o impacto residual según aplique la valoración del control.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Mario A Martinez L.</author>
  </authors>
  <commentList>
    <comment ref="G4" authorId="0" shapeId="0" xr:uid="{A5D7E6A0-ECE2-40DF-BA58-6F4BB218D32B}">
      <text>
        <r>
          <rPr>
            <b/>
            <sz val="9"/>
            <color indexed="81"/>
            <rFont val="Tahoma"/>
            <family val="2"/>
          </rPr>
          <t>Mario A Martinez L.:</t>
        </r>
        <r>
          <rPr>
            <sz val="9"/>
            <color indexed="81"/>
            <rFont val="Tahoma"/>
            <family val="2"/>
          </rPr>
          <t xml:space="preserve">
Zona de ubicación del riesgo residual en el mapa de calor según los nuevos valores de probabilidad e imapcto.
SE DEBE SELECCIONAR</t>
        </r>
      </text>
    </comment>
    <comment ref="H4" authorId="0" shapeId="0" xr:uid="{8DE1179A-A76C-4516-AFFB-B773CDD34EC0}">
      <text>
        <r>
          <rPr>
            <b/>
            <sz val="9"/>
            <color indexed="81"/>
            <rFont val="Tahoma"/>
            <family val="2"/>
          </rPr>
          <t>Mario A Martinez L.:</t>
        </r>
        <r>
          <rPr>
            <sz val="9"/>
            <color indexed="81"/>
            <rFont val="Tahoma"/>
            <family val="2"/>
          </rPr>
          <t xml:space="preserve">
Medidas de respuesta según la evaluación del riesgo residual.
SE DEBE ELEGIR</t>
        </r>
      </text>
    </comment>
    <comment ref="B6" authorId="0" shapeId="0" xr:uid="{2B65B35E-BA17-4A8E-B75A-6B30DB4683F7}">
      <text>
        <r>
          <rPr>
            <b/>
            <sz val="9"/>
            <color indexed="81"/>
            <rFont val="Tahoma"/>
            <family val="2"/>
          </rPr>
          <t>Mario A Martinez L.:</t>
        </r>
        <r>
          <rPr>
            <sz val="9"/>
            <color indexed="81"/>
            <rFont val="Tahoma"/>
            <family val="2"/>
          </rPr>
          <t xml:space="preserve">
Nivel de pobabilidad residual, según la valoración del control si existe.
SE DEBE EDITAR A MANO</t>
        </r>
      </text>
    </comment>
    <comment ref="D6" authorId="0" shapeId="0" xr:uid="{3AE2BD90-D3A4-419A-8342-4DC9AA06D42F}">
      <text>
        <r>
          <rPr>
            <b/>
            <sz val="9"/>
            <color indexed="81"/>
            <rFont val="Tahoma"/>
            <family val="2"/>
          </rPr>
          <t>Mario A Martinez L.:</t>
        </r>
        <r>
          <rPr>
            <sz val="9"/>
            <color indexed="81"/>
            <rFont val="Tahoma"/>
            <family val="2"/>
          </rPr>
          <t xml:space="preserve">
Nivel de impacto residual según la valoración del control, si existe
SE DEBE EDITAR A MANO</t>
        </r>
      </text>
    </comment>
  </commentList>
</comments>
</file>

<file path=xl/sharedStrings.xml><?xml version="1.0" encoding="utf-8"?>
<sst xmlns="http://schemas.openxmlformats.org/spreadsheetml/2006/main" count="230" uniqueCount="154">
  <si>
    <t>CONTEXTO ESTRATÉGICO</t>
  </si>
  <si>
    <t>FACTORES EXTERNOS</t>
  </si>
  <si>
    <t>CAUSAS</t>
  </si>
  <si>
    <t>CLASE</t>
  </si>
  <si>
    <t>FACTORES INTERNOS</t>
  </si>
  <si>
    <t>EFECTOS</t>
  </si>
  <si>
    <t>Operativo</t>
  </si>
  <si>
    <t>Estratégico</t>
  </si>
  <si>
    <t>De cumplimiento</t>
  </si>
  <si>
    <t>Financiero</t>
  </si>
  <si>
    <t>De corrupción</t>
  </si>
  <si>
    <t>DESCRIPCIÓN (Cómo puede suceder)</t>
  </si>
  <si>
    <t>IMPACTO</t>
  </si>
  <si>
    <t>RIESGO</t>
  </si>
  <si>
    <t>CALIFICACIÓN</t>
  </si>
  <si>
    <t>PROBALIDAD</t>
  </si>
  <si>
    <t>EVALUACIÓN</t>
  </si>
  <si>
    <t>MEDIDA DE RESPUESTA</t>
  </si>
  <si>
    <t>Posible</t>
  </si>
  <si>
    <t>Nivel</t>
  </si>
  <si>
    <t>Descriptor</t>
  </si>
  <si>
    <t>Mayor</t>
  </si>
  <si>
    <t>Reducir el riesgo, evitar, compartir o transferir</t>
  </si>
  <si>
    <t>Zona de riesgo extrema</t>
  </si>
  <si>
    <t>ANÁLISIS Y VALORACIÓN DE CONTROLES</t>
  </si>
  <si>
    <t>Descripción del Control</t>
  </si>
  <si>
    <t>Criterios para la Evaluación</t>
  </si>
  <si>
    <t xml:space="preserve">EVALUACIÓN </t>
  </si>
  <si>
    <t>DESCRIPCIÓN DEL IMPACTO</t>
  </si>
  <si>
    <t>ANALISIS y EVALUACIÓN DE RIESGOS</t>
  </si>
  <si>
    <t>RIESGO RESIDUAL</t>
  </si>
  <si>
    <t>RIESGOS (Puede Suceder que...)</t>
  </si>
  <si>
    <t>De imagen</t>
  </si>
  <si>
    <r>
      <t xml:space="preserve">PROCESO: </t>
    </r>
    <r>
      <rPr>
        <sz val="11"/>
        <color theme="1"/>
        <rFont val="Arial"/>
        <family val="2"/>
      </rPr>
      <t>GESTION EN CONTROL Y EVALUACION</t>
    </r>
  </si>
  <si>
    <r>
      <t xml:space="preserve">OBJETIVO: </t>
    </r>
    <r>
      <rPr>
        <sz val="11"/>
        <color theme="1"/>
        <rFont val="Arial"/>
        <family val="2"/>
      </rPr>
      <t>Llevar a cabo el conjunto de planes, principios, normas, procedimientos y mecanismos de verificación y evaluación adoptados por la Contraloría General de Santander, con el fin de procurar que todas las actividades y operaciones administrativas se realicen de conformidad con los requisitos legales, reglamentarios y los establecidos por la propia CGS.</t>
    </r>
  </si>
  <si>
    <t>Puede suceder que se elaboren informes con información inconsistente y/o errónea.</t>
  </si>
  <si>
    <t>La oficina de control interno realiza un programa de auditorias, el programa depende tambien de la entrega de informacion por parte de los auditados, si ellos tardan en su entrega inmediatamente se incumple en los tiempos del cronograma inicial</t>
  </si>
  <si>
    <t xml:space="preserve">Incumplimiento del programa de auditoria lo que conlleva a la falta de medicion del estado de las areas y por ende a dectetar falencias con miras a tener un mejoramiento continuo de la entidad.                                      </t>
  </si>
  <si>
    <t>cuando la oficina de control interno solicita informacion para realizar una auditoria, las areas no verifiquen la informacion entregada que sea acorde a la realidad.</t>
  </si>
  <si>
    <t>Conlleva a que los resultados de la auditoria no sean reales y por ende no propicien una medicion y una mejora continua acorde a la realidad.</t>
  </si>
  <si>
    <t>Sanciones pertinentes al caso dadas por los entes de control externos.</t>
  </si>
  <si>
    <t>Solicitar la informacion con mayor anticipacion al area a auditar.                                  Implementar las medidas del orden disciplinario por la falta de respuesta.</t>
  </si>
  <si>
    <t>X</t>
  </si>
  <si>
    <t>Desinformación por parte del funcionario encargado.                         Exceso de carga laboral.</t>
  </si>
  <si>
    <t>Falta de controles y preparación de las áreas para la recopilación de la información.</t>
  </si>
  <si>
    <t>Desorganización del área.</t>
  </si>
  <si>
    <t>Comparativo realizado al verificar en la fuente frente a la información entregada</t>
  </si>
  <si>
    <t>Cronograma establecido con fechas de presentación de los diferentes informes de ley.</t>
  </si>
  <si>
    <t>Puede suceder la no presentacion de informes de ley a los diferentes entes externos</t>
  </si>
  <si>
    <t>TABLA DE PROBABILIDAD</t>
  </si>
  <si>
    <t>NIVEL</t>
  </si>
  <si>
    <t>DESCRIPTOR</t>
  </si>
  <si>
    <t>DESCRIPCIÓN</t>
  </si>
  <si>
    <t>Más de una vez al año.</t>
  </si>
  <si>
    <t>TABLA DE IMPACTO</t>
  </si>
  <si>
    <t>MATRIZ DE RIESGO INHERENTE</t>
  </si>
  <si>
    <t>PROBABILIDAD</t>
  </si>
  <si>
    <t>Menor</t>
  </si>
  <si>
    <t>Moderado</t>
  </si>
  <si>
    <t>Catastrofico</t>
  </si>
  <si>
    <t>Medida de Respuesta</t>
  </si>
  <si>
    <t>a. Asumir el riesgo</t>
  </si>
  <si>
    <t>Prohibición a las contralorías| departamentales de tener contratistas</t>
  </si>
  <si>
    <t xml:space="preserve">Deficiencia en personal. </t>
  </si>
  <si>
    <t xml:space="preserve">Estructura organizacional y la prohibición a las contralorías departamentales de tener contratistas.                 Desorganización por parte de las áreas responsables.                                </t>
  </si>
  <si>
    <t>Falta de controles en los procedimientos.                         Ausencia de implementación de sistemas efectivos de almacenaje de información.</t>
  </si>
  <si>
    <t>Puede suceder que no presenten oportunamente los informes de auditorías correspondientes</t>
  </si>
  <si>
    <t>La CGS no presente los diferentes informes que por ley le obliga.</t>
  </si>
  <si>
    <t>|</t>
  </si>
  <si>
    <t xml:space="preserve">Frecuencia de materialización </t>
  </si>
  <si>
    <t>Valor FMH</t>
  </si>
  <si>
    <t>No se ha presentado en los últimos 5 años.</t>
  </si>
  <si>
    <t>Al menos una vez en los últimos 5 años.</t>
  </si>
  <si>
    <t>Al menos una vez en los últimos 2 años.</t>
  </si>
  <si>
    <t>Al menos una vez en el último año.</t>
  </si>
  <si>
    <t>Frecuencia de ejecución de la actividad</t>
  </si>
  <si>
    <t>Valor FEA</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</si>
  <si>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</si>
  <si>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</si>
  <si>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</si>
  <si>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de 500 a 5000 veces por año</t>
  </si>
  <si>
    <t>La actividad que conlleva el riesgo se ejecuta más de 5000 veces por año</t>
  </si>
  <si>
    <t>Frecuencia de materialización</t>
  </si>
  <si>
    <t xml:space="preserve">Muy Baja </t>
  </si>
  <si>
    <t xml:space="preserve">Baja </t>
  </si>
  <si>
    <t xml:space="preserve">Media </t>
  </si>
  <si>
    <t>Alta</t>
  </si>
  <si>
    <t>Muy Alta</t>
  </si>
  <si>
    <t>Impacto Cuantitativo</t>
  </si>
  <si>
    <t>Impacto Cualitativo</t>
  </si>
  <si>
    <t>Afectación Económica</t>
  </si>
  <si>
    <t xml:space="preserve">Afectación Reputacional </t>
  </si>
  <si>
    <t>Afectación a la gestión de la entidad</t>
  </si>
  <si>
    <t>Leve</t>
  </si>
  <si>
    <t>Afectación menor a 10 SMLMV.</t>
  </si>
  <si>
    <t>El riesgo afecta la imagen de algún área de la organización.</t>
  </si>
  <si>
    <t>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</si>
  <si>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Entre 10 y 50 SMLMV</t>
  </si>
  <si>
    <t>El riesgo afecta la imagen de la entidad internamente, de conocimiento general nivel interno, de junta directiva y accionistas y/o de proveedores.</t>
  </si>
  <si>
    <t>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</si>
  <si>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Entre 50 y 100 SMLMV</t>
  </si>
  <si>
    <t>El riesgo afecta la imagen de la entidad con algunos usuarios de relevancia frente al logro de los objetivos.</t>
  </si>
  <si>
    <t>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</si>
  <si>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Entre 100 y 500 SMLMV</t>
  </si>
  <si>
    <t>El riesgo afecta la imagen de la entidad con efecto publicitario sostenido a nivel de sector administrativo, nivel departamental o municipal.</t>
  </si>
  <si>
    <t>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</si>
  <si>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Mayor a 500 SMLMV</t>
  </si>
  <si>
    <t>El riesgo afecta la imagen de la entidad a nivel nacional, con efecto publicitario sostenido a nivel país.</t>
  </si>
  <si>
    <t>No hay interrupción de las operaciones de la
entidad.
- No se generan sanciones económicas o administrativas.
- No se afecta la imagen institucional de forma
significativa.</t>
  </si>
  <si>
    <t>b. Reducir el riesgo (mitigar o transferir).</t>
  </si>
  <si>
    <t>c. Reducir el riesgo (mitigar o transferir), evitar el riesgo.</t>
  </si>
  <si>
    <t>d. Reducir el riesgo (mitigar o transferir), evitar el riesgo.</t>
  </si>
  <si>
    <t>FMH</t>
  </si>
  <si>
    <t>FEA</t>
  </si>
  <si>
    <t>P</t>
  </si>
  <si>
    <t>Orientación</t>
  </si>
  <si>
    <t>Prob</t>
  </si>
  <si>
    <t>Imp</t>
  </si>
  <si>
    <t>Tipo</t>
  </si>
  <si>
    <t xml:space="preserve">Detectivo </t>
  </si>
  <si>
    <t>Implementación</t>
  </si>
  <si>
    <t>Automático</t>
  </si>
  <si>
    <t>Documentación</t>
  </si>
  <si>
    <t>Documentado</t>
  </si>
  <si>
    <t xml:space="preserve">Frecuencia </t>
  </si>
  <si>
    <t>Continua</t>
  </si>
  <si>
    <t>Preventivo</t>
  </si>
  <si>
    <t>Con registro</t>
  </si>
  <si>
    <t>Evidencia</t>
  </si>
  <si>
    <t>Manual</t>
  </si>
  <si>
    <t>Sin documentar</t>
  </si>
  <si>
    <t>Aleatoria</t>
  </si>
  <si>
    <t>Sin registro</t>
  </si>
  <si>
    <t>Peso</t>
  </si>
  <si>
    <t>Correctivo</t>
  </si>
  <si>
    <r>
      <t xml:space="preserve">El nivel de probabilidad registra un valor entre </t>
    </r>
    <r>
      <rPr>
        <b/>
        <sz val="11"/>
        <color theme="1"/>
        <rFont val="Arial"/>
        <family val="2"/>
      </rPr>
      <t>1,2 y 2,4</t>
    </r>
    <r>
      <rPr>
        <sz val="11"/>
        <color theme="1"/>
        <rFont val="Arial"/>
        <family val="2"/>
      </rPr>
      <t xml:space="preserve"> </t>
    </r>
  </si>
  <si>
    <r>
      <t xml:space="preserve">El nivel de probabilidad registra un valor entre </t>
    </r>
    <r>
      <rPr>
        <b/>
        <sz val="11"/>
        <color theme="1"/>
        <rFont val="Arial"/>
        <family val="2"/>
      </rPr>
      <t>2,5 y 4</t>
    </r>
    <r>
      <rPr>
        <sz val="11"/>
        <color theme="1"/>
        <rFont val="Arial"/>
        <family val="2"/>
      </rPr>
      <t xml:space="preserve"> </t>
    </r>
  </si>
  <si>
    <r>
      <t xml:space="preserve">El nivel de probabilidad registra un valor entre </t>
    </r>
    <r>
      <rPr>
        <b/>
        <sz val="11"/>
        <color theme="1"/>
        <rFont val="Arial"/>
        <family val="2"/>
      </rPr>
      <t>4,1 y 5,6</t>
    </r>
    <r>
      <rPr>
        <sz val="11"/>
        <color theme="1"/>
        <rFont val="Arial"/>
        <family val="2"/>
      </rPr>
      <t xml:space="preserve"> </t>
    </r>
  </si>
  <si>
    <r>
      <t xml:space="preserve">El nivel de probabilidad registra un valor entre </t>
    </r>
    <r>
      <rPr>
        <b/>
        <sz val="11"/>
        <color theme="1"/>
        <rFont val="Arial"/>
        <family val="2"/>
      </rPr>
      <t>5,7 y 7,2</t>
    </r>
    <r>
      <rPr>
        <sz val="11"/>
        <color theme="1"/>
        <rFont val="Arial"/>
        <family val="2"/>
      </rPr>
      <t xml:space="preserve"> </t>
    </r>
  </si>
  <si>
    <r>
      <t xml:space="preserve">El nivel de probabilidad registra un valor entre </t>
    </r>
    <r>
      <rPr>
        <b/>
        <sz val="11"/>
        <color theme="1"/>
        <rFont val="Arial"/>
        <family val="2"/>
      </rPr>
      <t>7,3 y 10</t>
    </r>
    <r>
      <rPr>
        <sz val="11"/>
        <color theme="1"/>
        <rFont val="Arial"/>
        <family val="2"/>
      </rPr>
      <t xml:space="preserve"> </t>
    </r>
  </si>
  <si>
    <t>a. Zona de riesgo baja</t>
  </si>
  <si>
    <t>b. Zona de riesgo moderada</t>
  </si>
  <si>
    <t xml:space="preserve">c. Zona de riesgo Alta </t>
  </si>
  <si>
    <t>d. Zona de riesgo extrema</t>
  </si>
  <si>
    <t>Leve
20%</t>
  </si>
  <si>
    <t>Menor 
40%</t>
  </si>
  <si>
    <t>Moderado 
60%</t>
  </si>
  <si>
    <t>Mayor 
80%</t>
  </si>
  <si>
    <t>Catastrófico 
100%</t>
  </si>
  <si>
    <t>Muy Alta
100%</t>
  </si>
  <si>
    <t>Alta 
80%</t>
  </si>
  <si>
    <t>Media 
60%</t>
  </si>
  <si>
    <t>Baja 
40%</t>
  </si>
  <si>
    <t>Muy Baja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</si>
</sst>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sz val="11"/>
      <color theme="1"/>
      <name val="Calibri"/>
      <family val="2"/>
      <scheme val="minor"/>
    </font>
    <font>
      <b/>
      <sz val="11"/>
      <color theme="0"/>
      <name val="Arial"/>
      <family val="2"/>
    </font>
    <font>
      <sz val="11"/>
      <color theme="1"/>
      <name val="Arial"/>
      <family val="2"/>
    </font>
    <font>
      <b/>
      <sz val="11"/>
      <color theme="1"/>
      <name val="Arial"/>
      <family val="2"/>
    </font>
    <font>
      <sz val="10"/>
      <name val="Arial"/>
      <family val="2"/>
    </font>
    <font>
      <sz val="11"/>
      <color indexed="8"/>
      <name val="Calibri"/>
      <family val="2"/>
    </font>
    <font>
      <u/>
      <sz val="11"/>
      <color indexed="12"/>
      <name val="Calibri"/>
      <family val="2"/>
    </font>
    <font>
      <b/>
      <sz val="8"/>
      <name val="Arial"/>
      <family val="2"/>
    </font>
    <font>
      <u/>
      <sz val="11"/>
      <color theme="10"/>
      <name val="Calibri"/>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9"/>
      <color theme="1"/>
      <name val="Verdana"/>
      <family val="2"/>
    </font>
    <font>
      <sz val="11"/>
      <name val="Arial"/>
      <family val="2"/>
    </font>
    <font>
      <sz val="9"/>
      <color theme="1"/>
      <name val="Arial"/>
      <family val="2"/>
    </font>
    <font>
      <b/>
      <sz val="11"/>
      <color rgb="FFFFFFFF"/>
      <name val="Arial"/>
      <family val="2"/>
    </font>
    <font>
      <sz val="11"/>
      <color rgb="FF000000"/>
      <name val="Arial"/>
      <family val="2"/>
    </font>
    <font>
      <sz val="11"/>
      <color rgb="FF000000"/>
      <name val="Calibri"/>
      <family val="2"/>
    </font>
    <font>
      <sz val="10"/>
      <color rgb="FF000000"/>
      <name val="Arial"/>
      <family val="2"/>
    </font>
    <font>
      <sz val="11"/>
      <color rgb="FFFF0000"/>
      <name val="Calibri"/>
      <family val="2"/>
      <scheme val="minor"/>
    </font>
    <font>
      <sz val="11"/>
      <name val="Calibri"/>
      <family val="2"/>
      <scheme val="minor"/>
    </font>
    <font>
      <sz val="11"/>
      <color theme="0"/>
      <name val="Arial"/>
      <family val="2"/>
    </font>
  </fonts>
  <fills count="16">
    <fill>
      <patternFill patternType="none"/>
    </fill>
    <fill>
      <patternFill patternType="gray125"/>
    </fill>
    <fill>
      <patternFill patternType="solid">
        <fgColor theme="0"/>
        <bgColor indexed="64"/>
      </patternFill>
    </fill>
    <fill>
      <patternFill patternType="solid">
        <fgColor rgb="FF339933"/>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1F497D"/>
        <bgColor indexed="64"/>
      </patternFill>
    </fill>
    <fill>
      <patternFill patternType="solid">
        <fgColor rgb="FFF2F2F2"/>
        <bgColor indexed="64"/>
      </patternFill>
    </fill>
    <fill>
      <patternFill patternType="solid">
        <fgColor rgb="FF70AD47"/>
        <bgColor indexed="64"/>
      </patternFill>
    </fill>
    <fill>
      <patternFill patternType="solid">
        <fgColor rgb="FF00B0F0"/>
        <bgColor indexed="64"/>
      </patternFill>
    </fill>
    <fill>
      <patternFill patternType="solid">
        <fgColor rgb="FFC00000"/>
        <bgColor indexed="64"/>
      </patternFill>
    </fill>
    <fill>
      <patternFill patternType="solid">
        <fgColor rgb="FF92D050"/>
        <bgColor indexed="64"/>
      </patternFill>
    </fill>
    <fill>
      <patternFill patternType="solid">
        <fgColor theme="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2">
    <xf numFmtId="0" fontId="0" fillId="0" borderId="0"/>
    <xf numFmtId="0" fontId="5" fillId="0" borderId="0"/>
    <xf numFmtId="0" fontId="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1" fillId="0" borderId="0"/>
    <xf numFmtId="0" fontId="6" fillId="0" borderId="0"/>
    <xf numFmtId="9" fontId="5" fillId="0" borderId="0" applyFont="0" applyFill="0" applyBorder="0" applyAlignment="0" applyProtection="0"/>
    <xf numFmtId="9" fontId="6"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cellStyleXfs>
  <cellXfs count="175">
    <xf numFmtId="0" fontId="0" fillId="0" borderId="0" xfId="0"/>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1" fillId="0" borderId="0" xfId="0" applyFont="1"/>
    <xf numFmtId="0" fontId="8" fillId="2" borderId="1" xfId="5" applyFont="1" applyFill="1" applyBorder="1" applyAlignment="1">
      <alignment horizontal="center" vertical="center" wrapText="1"/>
    </xf>
    <xf numFmtId="0" fontId="3" fillId="0" borderId="0" xfId="0" applyFont="1"/>
    <xf numFmtId="0" fontId="2" fillId="4" borderId="5" xfId="0" applyFont="1" applyFill="1" applyBorder="1" applyAlignment="1">
      <alignment horizontal="center"/>
    </xf>
    <xf numFmtId="0" fontId="2" fillId="4" borderId="6" xfId="0" applyFont="1" applyFill="1" applyBorder="1" applyAlignment="1">
      <alignment horizontal="center"/>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5" xfId="0" applyFont="1" applyBorder="1" applyAlignment="1">
      <alignment horizontal="left" vertical="center" wrapText="1"/>
    </xf>
    <xf numFmtId="0" fontId="3" fillId="0" borderId="2" xfId="0" applyFont="1" applyBorder="1" applyAlignment="1">
      <alignment horizontal="left" vertical="center" wrapText="1"/>
    </xf>
    <xf numFmtId="0" fontId="3" fillId="0" borderId="7" xfId="0" applyFont="1" applyBorder="1" applyAlignment="1">
      <alignment horizontal="left" vertical="center" wrapText="1"/>
    </xf>
    <xf numFmtId="0" fontId="3" fillId="0" borderId="14" xfId="0" applyFont="1" applyBorder="1" applyAlignment="1">
      <alignment horizontal="left" vertical="center" wrapText="1"/>
    </xf>
    <xf numFmtId="0" fontId="3" fillId="0" borderId="5" xfId="0" applyFont="1" applyBorder="1" applyAlignment="1">
      <alignment horizontal="center" vertical="center" wrapText="1"/>
    </xf>
    <xf numFmtId="0" fontId="3" fillId="0" borderId="0" xfId="0" applyFont="1" applyAlignment="1">
      <alignment wrapText="1"/>
    </xf>
    <xf numFmtId="1" fontId="3" fillId="0" borderId="12" xfId="0" applyNumberFormat="1" applyFont="1" applyBorder="1" applyAlignment="1">
      <alignment horizontal="left" vertical="center" wrapText="1"/>
    </xf>
    <xf numFmtId="0" fontId="3" fillId="0" borderId="0" xfId="0" applyFont="1" applyFill="1" applyBorder="1" applyAlignment="1">
      <alignment horizontal="left" vertical="top" wrapText="1"/>
    </xf>
    <xf numFmtId="9" fontId="0" fillId="0" borderId="0" xfId="0" applyNumberFormat="1"/>
    <xf numFmtId="0" fontId="15" fillId="0" borderId="1" xfId="0" applyFont="1" applyBorder="1" applyAlignment="1">
      <alignment horizontal="left" vertical="center" wrapText="1"/>
    </xf>
    <xf numFmtId="0" fontId="15" fillId="0" borderId="1" xfId="0" applyFont="1" applyBorder="1" applyAlignment="1">
      <alignment horizontal="center"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 xfId="0" applyFont="1" applyBorder="1" applyAlignment="1">
      <alignment vertical="top" wrapText="1"/>
    </xf>
    <xf numFmtId="0" fontId="0" fillId="0" borderId="0" xfId="0" applyAlignment="1">
      <alignment vertical="center"/>
    </xf>
    <xf numFmtId="0" fontId="1" fillId="0" borderId="0" xfId="0" applyFont="1" applyBorder="1" applyAlignment="1">
      <alignment horizontal="left" vertical="top" wrapText="1"/>
    </xf>
    <xf numFmtId="1" fontId="14" fillId="0" borderId="0" xfId="0" applyNumberFormat="1" applyFont="1" applyFill="1" applyBorder="1" applyAlignment="1" applyProtection="1">
      <alignment horizontal="left" vertical="center" wrapText="1"/>
      <protection hidden="1"/>
    </xf>
    <xf numFmtId="0" fontId="1" fillId="0" borderId="0" xfId="0" applyFont="1" applyBorder="1" applyAlignment="1">
      <alignment horizontal="left" vertical="center" wrapText="1"/>
    </xf>
    <xf numFmtId="0" fontId="2" fillId="3" borderId="1" xfId="5" applyFont="1" applyFill="1" applyBorder="1" applyAlignment="1">
      <alignment horizontal="center" vertical="center" wrapText="1"/>
    </xf>
    <xf numFmtId="0" fontId="2" fillId="4" borderId="1" xfId="0" applyFont="1" applyFill="1" applyBorder="1" applyAlignment="1">
      <alignment horizontal="center"/>
    </xf>
    <xf numFmtId="0" fontId="3" fillId="0" borderId="1" xfId="0" applyFont="1" applyBorder="1" applyAlignment="1">
      <alignment horizontal="left" vertical="top" wrapText="1"/>
    </xf>
    <xf numFmtId="0" fontId="15" fillId="2" borderId="1" xfId="4" applyFont="1" applyFill="1" applyBorder="1" applyAlignment="1">
      <alignment horizontal="left" vertical="center" wrapText="1"/>
    </xf>
    <xf numFmtId="0" fontId="3" fillId="0" borderId="1" xfId="0" applyFont="1" applyBorder="1" applyAlignment="1">
      <alignment horizontal="left" vertical="center" wrapText="1"/>
    </xf>
    <xf numFmtId="0" fontId="15" fillId="2" borderId="1" xfId="5" applyFont="1" applyFill="1" applyBorder="1" applyAlignment="1">
      <alignment horizontal="left" vertical="center" wrapText="1"/>
    </xf>
    <xf numFmtId="0" fontId="0" fillId="0" borderId="1" xfId="0" applyBorder="1" applyAlignment="1">
      <alignment horizontal="left" vertical="center" wrapText="1"/>
    </xf>
    <xf numFmtId="0" fontId="3" fillId="0" borderId="1" xfId="0" applyFont="1" applyBorder="1" applyAlignment="1">
      <alignment vertical="center"/>
    </xf>
    <xf numFmtId="0" fontId="3" fillId="0" borderId="1" xfId="0" applyFont="1" applyBorder="1" applyAlignment="1">
      <alignment vertical="center" wrapText="1"/>
    </xf>
    <xf numFmtId="0" fontId="3" fillId="0" borderId="0" xfId="0" applyFont="1" applyAlignment="1">
      <alignment vertical="center" wrapText="1"/>
    </xf>
    <xf numFmtId="0" fontId="3" fillId="0" borderId="0" xfId="0" applyFont="1" applyAlignment="1">
      <alignment vertical="center"/>
    </xf>
    <xf numFmtId="0" fontId="16" fillId="0" borderId="1" xfId="0" applyFont="1" applyBorder="1" applyAlignment="1">
      <alignment horizontal="left"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xf numFmtId="0" fontId="3" fillId="8" borderId="1" xfId="0" applyFont="1" applyFill="1" applyBorder="1"/>
    <xf numFmtId="0" fontId="3" fillId="5" borderId="1" xfId="0" applyFont="1" applyFill="1" applyBorder="1" applyAlignment="1">
      <alignment horizontal="left" vertical="center"/>
    </xf>
    <xf numFmtId="0" fontId="3" fillId="7" borderId="1" xfId="0" applyFont="1" applyFill="1" applyBorder="1" applyAlignment="1">
      <alignment horizontal="left" vertical="center"/>
    </xf>
    <xf numFmtId="0" fontId="3" fillId="6" borderId="1" xfId="0" applyFont="1" applyFill="1" applyBorder="1" applyAlignment="1">
      <alignment horizontal="left" vertical="center"/>
    </xf>
    <xf numFmtId="0" fontId="3" fillId="0" borderId="1" xfId="0" applyFont="1" applyBorder="1" applyAlignment="1">
      <alignment horizontal="center" vertical="center" wrapText="1"/>
    </xf>
    <xf numFmtId="0" fontId="0" fillId="0" borderId="1" xfId="0" applyBorder="1" applyAlignment="1">
      <alignment horizontal="left" vertical="top" wrapText="1"/>
    </xf>
    <xf numFmtId="1" fontId="15" fillId="0" borderId="1" xfId="0" applyNumberFormat="1" applyFont="1" applyBorder="1" applyAlignment="1" applyProtection="1">
      <alignment horizontal="left" vertical="center" wrapText="1"/>
      <protection hidden="1"/>
    </xf>
    <xf numFmtId="0" fontId="3" fillId="0" borderId="1" xfId="0" applyFont="1" applyBorder="1" applyAlignment="1">
      <alignment horizontal="left" vertical="center" wrapText="1"/>
    </xf>
    <xf numFmtId="0" fontId="2" fillId="4" borderId="1" xfId="0" applyFont="1" applyFill="1" applyBorder="1" applyAlignment="1">
      <alignment horizontal="center"/>
    </xf>
    <xf numFmtId="0" fontId="2" fillId="4" borderId="1" xfId="0" applyFont="1" applyFill="1" applyBorder="1" applyAlignment="1">
      <alignment horizontal="center" vertical="center" wrapText="1"/>
    </xf>
    <xf numFmtId="0" fontId="2" fillId="4" borderId="21" xfId="0" applyFont="1" applyFill="1" applyBorder="1" applyAlignment="1">
      <alignment horizontal="center"/>
    </xf>
    <xf numFmtId="0" fontId="2" fillId="4" borderId="1" xfId="0" applyFont="1" applyFill="1" applyBorder="1" applyAlignment="1">
      <alignment horizontal="center" wrapText="1"/>
    </xf>
    <xf numFmtId="0" fontId="17" fillId="9"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3" fillId="0" borderId="0" xfId="0" applyFont="1" applyAlignment="1">
      <alignment horizontal="left" vertical="center" wrapText="1"/>
    </xf>
    <xf numFmtId="0" fontId="18" fillId="0" borderId="0" xfId="0" applyFont="1" applyAlignment="1">
      <alignment horizontal="center" vertical="center" wrapText="1"/>
    </xf>
    <xf numFmtId="0" fontId="18"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9" fontId="18" fillId="0" borderId="1" xfId="0" applyNumberFormat="1" applyFont="1" applyBorder="1" applyAlignment="1">
      <alignment horizontal="center" vertical="center" wrapText="1"/>
    </xf>
    <xf numFmtId="0" fontId="18" fillId="0" borderId="0" xfId="0" applyFont="1" applyAlignment="1">
      <alignment horizontal="left" vertical="center" wrapText="1"/>
    </xf>
    <xf numFmtId="9" fontId="18" fillId="0" borderId="0" xfId="0" applyNumberFormat="1" applyFont="1" applyAlignment="1">
      <alignment horizontal="center" vertical="center" wrapText="1"/>
    </xf>
    <xf numFmtId="0" fontId="19" fillId="10" borderId="1" xfId="0" applyFont="1" applyFill="1" applyBorder="1" applyAlignment="1">
      <alignment horizontal="center" vertical="center" wrapText="1"/>
    </xf>
    <xf numFmtId="0" fontId="19" fillId="10" borderId="1" xfId="0" applyFont="1" applyFill="1" applyBorder="1" applyAlignment="1">
      <alignment horizontal="center" vertical="center"/>
    </xf>
    <xf numFmtId="9" fontId="19" fillId="10" borderId="1" xfId="0" applyNumberFormat="1" applyFont="1" applyFill="1" applyBorder="1" applyAlignment="1">
      <alignment horizontal="center" vertical="center"/>
    </xf>
    <xf numFmtId="0" fontId="19" fillId="11" borderId="1" xfId="0" applyFont="1" applyFill="1" applyBorder="1" applyAlignment="1">
      <alignment horizontal="center" vertical="center"/>
    </xf>
    <xf numFmtId="0" fontId="19" fillId="7"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6" borderId="1" xfId="0" applyFont="1" applyFill="1" applyBorder="1" applyAlignment="1">
      <alignment horizontal="center" vertical="center"/>
    </xf>
    <xf numFmtId="0" fontId="19" fillId="13" borderId="1" xfId="0" applyFont="1" applyFill="1" applyBorder="1" applyAlignment="1">
      <alignment horizontal="center" vertical="center"/>
    </xf>
    <xf numFmtId="0" fontId="2" fillId="0" borderId="0" xfId="0" applyFont="1"/>
    <xf numFmtId="0" fontId="2" fillId="0" borderId="0" xfId="0" applyFont="1" applyAlignment="1">
      <alignment horizontal="center"/>
    </xf>
    <xf numFmtId="9" fontId="3" fillId="0" borderId="1" xfId="11" applyFont="1" applyBorder="1" applyAlignment="1">
      <alignment horizontal="center" vertical="center"/>
    </xf>
    <xf numFmtId="0" fontId="2" fillId="4" borderId="23" xfId="0" applyFont="1" applyFill="1" applyBorder="1" applyAlignment="1">
      <alignment horizontal="center"/>
    </xf>
    <xf numFmtId="0" fontId="2" fillId="4" borderId="23" xfId="0" applyFont="1" applyFill="1" applyBorder="1" applyAlignment="1">
      <alignment horizontal="center" vertical="center" wrapText="1"/>
    </xf>
    <xf numFmtId="0" fontId="20" fillId="0" borderId="1" xfId="0" applyFont="1" applyBorder="1" applyAlignment="1">
      <alignment horizontal="left" vertical="center" wrapText="1"/>
    </xf>
    <xf numFmtId="9" fontId="15" fillId="0" borderId="1" xfId="11" applyFont="1" applyBorder="1" applyAlignment="1">
      <alignment horizontal="center" vertical="center" wrapText="1"/>
    </xf>
    <xf numFmtId="165" fontId="15"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3" fillId="4" borderId="1" xfId="0" applyFont="1" applyFill="1" applyBorder="1" applyAlignment="1">
      <alignment horizontal="center" vertical="center"/>
    </xf>
    <xf numFmtId="9" fontId="22" fillId="0" borderId="1" xfId="11" applyFont="1" applyFill="1" applyBorder="1" applyAlignment="1">
      <alignment horizontal="center" vertical="center"/>
    </xf>
    <xf numFmtId="9" fontId="0" fillId="0" borderId="1" xfId="11" applyFont="1"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xf>
    <xf numFmtId="1" fontId="21" fillId="0" borderId="0" xfId="0" applyNumberFormat="1" applyFont="1" applyAlignment="1">
      <alignment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9" fontId="13" fillId="4" borderId="1" xfId="11" applyFont="1" applyFill="1" applyBorder="1" applyAlignment="1">
      <alignment vertical="center" wrapText="1"/>
    </xf>
    <xf numFmtId="0" fontId="3" fillId="0" borderId="1" xfId="0" applyFont="1" applyBorder="1" applyAlignment="1">
      <alignment horizontal="left" vertical="center" wrapText="1"/>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2" fillId="4" borderId="1" xfId="0" applyFont="1" applyFill="1" applyBorder="1" applyAlignment="1"/>
    <xf numFmtId="0" fontId="3" fillId="14" borderId="1" xfId="0" applyFont="1" applyFill="1" applyBorder="1" applyAlignment="1">
      <alignment horizontal="left" vertical="center"/>
    </xf>
    <xf numFmtId="0" fontId="15" fillId="0" borderId="0" xfId="0" applyFont="1" applyFill="1" applyBorder="1" applyAlignment="1"/>
    <xf numFmtId="9" fontId="3" fillId="0" borderId="0" xfId="11" applyFont="1" applyBorder="1" applyAlignment="1">
      <alignment horizontal="center" vertical="center"/>
    </xf>
    <xf numFmtId="0" fontId="3" fillId="0" borderId="0" xfId="0" applyFont="1" applyBorder="1" applyAlignment="1">
      <alignment vertical="center"/>
    </xf>
    <xf numFmtId="0" fontId="18" fillId="0" borderId="0" xfId="0" applyFont="1" applyBorder="1" applyAlignment="1">
      <alignment horizontal="left" vertical="center" wrapText="1"/>
    </xf>
    <xf numFmtId="0" fontId="20" fillId="0" borderId="0" xfId="0" applyFont="1" applyBorder="1" applyAlignment="1">
      <alignment horizontal="left" vertical="center" wrapText="1"/>
    </xf>
    <xf numFmtId="0" fontId="16" fillId="0" borderId="0" xfId="0" applyFont="1" applyBorder="1" applyAlignment="1">
      <alignment horizontal="left" vertical="center" wrapText="1"/>
    </xf>
    <xf numFmtId="0" fontId="2"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15"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3" fillId="4" borderId="1" xfId="0" applyFont="1" applyFill="1" applyBorder="1" applyAlignment="1">
      <alignment vertical="center" wrapText="1"/>
    </xf>
    <xf numFmtId="0" fontId="2" fillId="3" borderId="1" xfId="0" applyFont="1" applyFill="1" applyBorder="1" applyAlignment="1">
      <alignment horizontal="center" vertical="center"/>
    </xf>
    <xf numFmtId="0" fontId="4" fillId="0" borderId="1" xfId="0" applyFont="1" applyBorder="1" applyAlignment="1">
      <alignment horizontal="left" vertical="center"/>
    </xf>
    <xf numFmtId="0" fontId="3" fillId="0" borderId="1" xfId="0" applyFont="1" applyBorder="1" applyAlignment="1">
      <alignment horizontal="left" vertical="center"/>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3" borderId="1" xfId="5" applyFont="1" applyFill="1" applyBorder="1" applyAlignment="1">
      <alignment horizontal="center" vertical="center" wrapText="1"/>
    </xf>
    <xf numFmtId="0" fontId="15" fillId="2" borderId="1" xfId="5" applyFont="1" applyFill="1" applyBorder="1" applyAlignment="1">
      <alignment horizontal="left" vertical="center" wrapText="1"/>
    </xf>
    <xf numFmtId="0" fontId="2" fillId="4" borderId="1" xfId="0" applyFont="1" applyFill="1" applyBorder="1" applyAlignment="1">
      <alignment horizontal="center"/>
    </xf>
    <xf numFmtId="0" fontId="3" fillId="0" borderId="1" xfId="0" applyFont="1" applyBorder="1" applyAlignment="1">
      <alignment horizontal="left"/>
    </xf>
    <xf numFmtId="0" fontId="2" fillId="4" borderId="1" xfId="0" applyFont="1" applyFill="1" applyBorder="1" applyAlignment="1">
      <alignment horizontal="center" vertical="center"/>
    </xf>
    <xf numFmtId="0" fontId="1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 fillId="4" borderId="1" xfId="0" applyFont="1" applyFill="1" applyBorder="1" applyAlignment="1">
      <alignment horizontal="center" wrapText="1"/>
    </xf>
    <xf numFmtId="0" fontId="2" fillId="4" borderId="24" xfId="0" applyFont="1" applyFill="1" applyBorder="1" applyAlignment="1">
      <alignment horizontal="center"/>
    </xf>
    <xf numFmtId="0" fontId="2" fillId="4" borderId="2" xfId="0" applyFont="1" applyFill="1" applyBorder="1" applyAlignment="1">
      <alignment horizontal="center"/>
    </xf>
    <xf numFmtId="0" fontId="19" fillId="10" borderId="1" xfId="0" applyFont="1" applyFill="1" applyBorder="1" applyAlignment="1">
      <alignment horizontal="center" vertical="center"/>
    </xf>
    <xf numFmtId="0" fontId="19" fillId="10" borderId="1" xfId="0" applyFont="1" applyFill="1" applyBorder="1" applyAlignment="1">
      <alignment horizontal="center" vertical="center" textRotation="90" wrapText="1"/>
    </xf>
    <xf numFmtId="0" fontId="2" fillId="4" borderId="21" xfId="0" applyFont="1" applyFill="1" applyBorder="1" applyAlignment="1">
      <alignment horizontal="center"/>
    </xf>
    <xf numFmtId="0" fontId="0" fillId="5" borderId="24" xfId="0" applyFill="1" applyBorder="1" applyAlignment="1">
      <alignment horizontal="center" vertical="center" wrapText="1"/>
    </xf>
    <xf numFmtId="0" fontId="0" fillId="5" borderId="30" xfId="0" applyFill="1" applyBorder="1" applyAlignment="1">
      <alignment horizontal="center" vertical="center" wrapText="1"/>
    </xf>
    <xf numFmtId="0" fontId="0" fillId="5" borderId="2" xfId="0" applyFill="1" applyBorder="1" applyAlignment="1">
      <alignment horizontal="center" vertical="center" wrapText="1"/>
    </xf>
    <xf numFmtId="0" fontId="0" fillId="0" borderId="1" xfId="0" applyBorder="1" applyAlignment="1">
      <alignment vertical="center" wrapText="1"/>
    </xf>
    <xf numFmtId="0" fontId="0" fillId="0" borderId="23" xfId="0" applyBorder="1" applyAlignment="1">
      <alignment horizontal="center" vertical="center" wrapText="1"/>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13" fillId="0" borderId="23"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2" xfId="0" applyFont="1" applyBorder="1" applyAlignment="1">
      <alignment horizontal="center" vertical="center" wrapText="1"/>
    </xf>
    <xf numFmtId="1" fontId="0" fillId="0" borderId="1" xfId="0" applyNumberFormat="1" applyBorder="1" applyAlignment="1">
      <alignment horizontal="left" vertical="center" wrapText="1"/>
    </xf>
    <xf numFmtId="0" fontId="0" fillId="0" borderId="1" xfId="0" applyBorder="1" applyAlignment="1">
      <alignment horizontal="left" vertical="center" wrapText="1"/>
    </xf>
    <xf numFmtId="9" fontId="0" fillId="0" borderId="29" xfId="11" applyFont="1" applyBorder="1" applyAlignment="1">
      <alignment horizontal="center" vertical="center" wrapText="1"/>
    </xf>
    <xf numFmtId="9" fontId="0" fillId="0" borderId="22" xfId="11" applyFont="1" applyBorder="1" applyAlignment="1">
      <alignment horizontal="center" vertical="center" wrapText="1"/>
    </xf>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13" fillId="4" borderId="25" xfId="0" applyFont="1" applyFill="1" applyBorder="1" applyAlignment="1">
      <alignment horizontal="center" vertical="center"/>
    </xf>
    <xf numFmtId="0" fontId="13" fillId="4" borderId="26" xfId="0" applyFont="1" applyFill="1" applyBorder="1" applyAlignment="1">
      <alignment horizontal="center" vertical="center"/>
    </xf>
    <xf numFmtId="0" fontId="13" fillId="4" borderId="27" xfId="0" applyFont="1" applyFill="1" applyBorder="1" applyAlignment="1">
      <alignment horizontal="center" vertical="center"/>
    </xf>
    <xf numFmtId="0" fontId="13" fillId="4" borderId="28" xfId="0" applyFont="1" applyFill="1" applyBorder="1" applyAlignment="1">
      <alignment horizontal="center" vertical="center"/>
    </xf>
    <xf numFmtId="9" fontId="0" fillId="0" borderId="23" xfId="11" applyFont="1" applyBorder="1" applyAlignment="1">
      <alignment horizontal="center" vertical="center" wrapText="1"/>
    </xf>
    <xf numFmtId="0" fontId="2" fillId="4" borderId="3" xfId="0" applyFont="1" applyFill="1" applyBorder="1" applyAlignment="1">
      <alignment horizontal="center"/>
    </xf>
    <xf numFmtId="0" fontId="2" fillId="4" borderId="9" xfId="0" applyFont="1" applyFill="1" applyBorder="1" applyAlignment="1">
      <alignment horizontal="center"/>
    </xf>
    <xf numFmtId="0" fontId="2" fillId="4" borderId="4" xfId="0" applyFont="1" applyFill="1" applyBorder="1" applyAlignment="1">
      <alignment horizontal="center"/>
    </xf>
    <xf numFmtId="0" fontId="3" fillId="0" borderId="5" xfId="0" applyFont="1" applyBorder="1" applyAlignment="1">
      <alignment horizontal="left"/>
    </xf>
    <xf numFmtId="0" fontId="3" fillId="0" borderId="6" xfId="0" applyFont="1" applyBorder="1" applyAlignment="1">
      <alignment horizontal="left"/>
    </xf>
    <xf numFmtId="0" fontId="3" fillId="0" borderId="18" xfId="0" applyFont="1" applyBorder="1" applyAlignment="1">
      <alignment horizontal="left" wrapText="1"/>
    </xf>
    <xf numFmtId="0" fontId="3" fillId="0" borderId="19" xfId="0" applyFont="1" applyBorder="1" applyAlignment="1">
      <alignment horizontal="left" wrapText="1"/>
    </xf>
    <xf numFmtId="0" fontId="3" fillId="0" borderId="20" xfId="0" applyFont="1" applyBorder="1" applyAlignment="1">
      <alignment horizontal="left" wrapText="1"/>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4" borderId="17" xfId="0" applyFont="1" applyFill="1" applyBorder="1" applyAlignment="1">
      <alignment horizontal="center"/>
    </xf>
    <xf numFmtId="0" fontId="2" fillId="4" borderId="13" xfId="0" applyFont="1" applyFill="1" applyBorder="1" applyAlignment="1">
      <alignment horizontal="center" vertical="center"/>
    </xf>
    <xf numFmtId="0" fontId="12" fillId="4" borderId="2"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lignment horizontal="center" vertical="center"/>
    </xf>
    <xf numFmtId="0" fontId="12" fillId="4" borderId="6" xfId="0" applyFont="1" applyFill="1" applyBorder="1" applyAlignment="1">
      <alignment horizontal="center" vertical="center"/>
    </xf>
  </cellXfs>
  <cellStyles count="12">
    <cellStyle name="Hipervínculo 2" xfId="2" xr:uid="{00000000-0005-0000-0000-000000000000}"/>
    <cellStyle name="Hipervínculo 2 2" xfId="3" xr:uid="{00000000-0005-0000-0000-000001000000}"/>
    <cellStyle name="Millares 2" xfId="9" xr:uid="{00000000-0005-0000-0000-000002000000}"/>
    <cellStyle name="Normal" xfId="0" builtinId="0"/>
    <cellStyle name="Normal 2" xfId="4" xr:uid="{00000000-0005-0000-0000-000004000000}"/>
    <cellStyle name="Normal 3" xfId="5" xr:uid="{00000000-0005-0000-0000-000005000000}"/>
    <cellStyle name="Normal 3 2" xfId="6" xr:uid="{00000000-0005-0000-0000-000006000000}"/>
    <cellStyle name="Normal 4" xfId="1" xr:uid="{00000000-0005-0000-0000-000007000000}"/>
    <cellStyle name="Porcentaje" xfId="11" builtinId="5"/>
    <cellStyle name="Porcentaje 2" xfId="10" xr:uid="{00000000-0005-0000-0000-000008000000}"/>
    <cellStyle name="Porcentual 2" xfId="7" xr:uid="{00000000-0005-0000-0000-000009000000}"/>
    <cellStyle name="Porcentual 3" xfId="8" xr:uid="{00000000-0005-0000-0000-00000A000000}"/>
  </cellStyles>
  <dxfs count="113">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C000"/>
        </patternFill>
      </fill>
    </dxf>
    <dxf>
      <fill>
        <patternFill>
          <bgColor rgb="FF66FFFF"/>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66"/>
        </patternFill>
      </fill>
    </dxf>
    <dxf>
      <font>
        <color theme="0"/>
      </font>
      <fill>
        <patternFill>
          <bgColor rgb="FFFF0000"/>
        </patternFill>
      </fill>
    </dxf>
    <dxf>
      <fill>
        <patternFill>
          <bgColor rgb="FF66FFFF"/>
        </patternFill>
      </fill>
    </dxf>
    <dxf>
      <fill>
        <patternFill>
          <bgColor rgb="FFFFFF00"/>
        </patternFill>
      </fill>
    </dxf>
    <dxf>
      <fill>
        <patternFill>
          <bgColor rgb="FFFFC000"/>
        </patternFill>
      </fill>
    </dxf>
    <dxf>
      <fill>
        <patternFill>
          <bgColor rgb="FFCC0000"/>
        </patternFill>
      </fill>
    </dxf>
    <dxf>
      <fill>
        <patternFill>
          <bgColor rgb="FFFF0066"/>
        </patternFill>
      </fill>
    </dxf>
    <dxf>
      <font>
        <color theme="0"/>
      </font>
      <fill>
        <patternFill>
          <bgColor rgb="FFFF0000"/>
        </patternFill>
      </fill>
    </dxf>
    <dxf>
      <fill>
        <patternFill>
          <bgColor rgb="FF00FFFF"/>
        </patternFill>
      </fill>
    </dxf>
    <dxf>
      <fill>
        <patternFill>
          <bgColor rgb="FFFFFF00"/>
        </patternFill>
      </fill>
    </dxf>
    <dxf>
      <fill>
        <patternFill>
          <bgColor rgb="FFFFC000"/>
        </patternFill>
      </fill>
    </dxf>
    <dxf>
      <fill>
        <patternFill>
          <bgColor rgb="FFFFC000"/>
        </patternFill>
      </fill>
    </dxf>
    <dxf>
      <font>
        <color theme="0"/>
      </font>
      <fill>
        <patternFill>
          <bgColor rgb="FFFF0000"/>
        </patternFill>
      </fill>
    </dxf>
    <dxf>
      <fill>
        <patternFill>
          <bgColor rgb="FFFF6699"/>
        </patternFill>
      </fill>
    </dxf>
    <dxf>
      <font>
        <color auto="1"/>
      </font>
      <fill>
        <patternFill>
          <bgColor rgb="FFFF0066"/>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FFFF"/>
        </patternFill>
      </fill>
    </dxf>
    <dxf>
      <fill>
        <patternFill>
          <bgColor rgb="FFFF0066"/>
        </patternFill>
      </fill>
    </dxf>
    <dxf>
      <font>
        <color theme="0"/>
      </font>
      <fill>
        <patternFill>
          <bgColor rgb="FFFF0000"/>
        </patternFill>
      </fill>
    </dxf>
    <dxf>
      <font>
        <color auto="1"/>
      </font>
      <fill>
        <patternFill>
          <bgColor rgb="FFFFFF00"/>
        </patternFill>
      </fill>
    </dxf>
    <dxf>
      <fill>
        <patternFill>
          <bgColor rgb="FF00FFFF"/>
        </patternFill>
      </fill>
    </dxf>
    <dxf>
      <fill>
        <patternFill>
          <bgColor rgb="FFFFFF00"/>
        </patternFill>
      </fill>
    </dxf>
    <dxf>
      <fill>
        <patternFill>
          <bgColor rgb="FFFFC000"/>
        </patternFill>
      </fill>
    </dxf>
    <dxf>
      <fill>
        <patternFill>
          <bgColor rgb="FFFFC000"/>
        </patternFill>
      </fill>
    </dxf>
    <dxf>
      <font>
        <color theme="0"/>
      </font>
      <fill>
        <patternFill>
          <bgColor rgb="FFFF0000"/>
        </patternFill>
      </fill>
    </dxf>
    <dxf>
      <fill>
        <patternFill>
          <bgColor rgb="FFFF6699"/>
        </patternFill>
      </fill>
    </dxf>
    <dxf>
      <font>
        <color auto="1"/>
      </font>
      <fill>
        <patternFill>
          <bgColor rgb="FFFF0066"/>
        </patternFill>
      </fill>
    </dxf>
    <dxf>
      <fill>
        <patternFill>
          <bgColor rgb="FFFFC000"/>
        </patternFill>
      </fill>
    </dxf>
    <dxf>
      <fill>
        <patternFill>
          <bgColor rgb="FF00FFFF"/>
        </patternFill>
      </fill>
    </dxf>
    <dxf>
      <fill>
        <patternFill>
          <bgColor rgb="FFFFFF00"/>
        </patternFill>
      </fill>
    </dxf>
    <dxf>
      <fill>
        <patternFill>
          <bgColor rgb="FFFFC000"/>
        </patternFill>
      </fill>
    </dxf>
    <dxf>
      <font>
        <color theme="0"/>
      </font>
      <fill>
        <patternFill>
          <bgColor rgb="FFFF0000"/>
        </patternFill>
      </fill>
    </dxf>
    <dxf>
      <fill>
        <patternFill>
          <bgColor rgb="FF00FFFF"/>
        </patternFill>
      </fill>
    </dxf>
    <dxf>
      <fill>
        <patternFill>
          <bgColor rgb="FFFFFF00"/>
        </patternFill>
      </fill>
    </dxf>
    <dxf>
      <fill>
        <patternFill>
          <bgColor rgb="FFFFFF00"/>
        </patternFill>
      </fill>
    </dxf>
    <dxf>
      <fill>
        <patternFill>
          <bgColor rgb="FFCC0066"/>
        </patternFill>
      </fill>
    </dxf>
    <dxf>
      <fill>
        <patternFill>
          <bgColor rgb="FFFF0066"/>
        </patternFill>
      </fill>
    </dxf>
    <dxf>
      <font>
        <color theme="0"/>
      </font>
      <fill>
        <patternFill>
          <bgColor rgb="FFFF0000"/>
        </patternFill>
      </fill>
    </dxf>
    <dxf>
      <font>
        <color auto="1"/>
      </font>
      <fill>
        <patternFill>
          <bgColor rgb="FFFFFF00"/>
        </patternFill>
      </fill>
    </dxf>
    <dxf>
      <fill>
        <patternFill>
          <bgColor rgb="FF66FFFF"/>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66"/>
        </patternFill>
      </fill>
    </dxf>
    <dxf>
      <font>
        <color theme="0"/>
      </font>
      <fill>
        <patternFill>
          <bgColor rgb="FFFF0000"/>
        </patternFill>
      </fill>
    </dxf>
    <dxf>
      <fill>
        <patternFill>
          <bgColor rgb="FF66FFFF"/>
        </patternFill>
      </fill>
    </dxf>
    <dxf>
      <fill>
        <patternFill>
          <bgColor rgb="FFFFFF00"/>
        </patternFill>
      </fill>
    </dxf>
    <dxf>
      <fill>
        <patternFill>
          <bgColor rgb="FFFFC000"/>
        </patternFill>
      </fill>
    </dxf>
    <dxf>
      <fill>
        <patternFill>
          <bgColor rgb="FFCC0000"/>
        </patternFill>
      </fill>
    </dxf>
    <dxf>
      <fill>
        <patternFill>
          <bgColor rgb="FFFF0066"/>
        </patternFill>
      </fill>
    </dxf>
    <dxf>
      <font>
        <color theme="0"/>
      </font>
      <fill>
        <patternFill>
          <bgColor rgb="FFFF0000"/>
        </patternFill>
      </fill>
    </dxf>
    <dxf>
      <fill>
        <patternFill>
          <bgColor rgb="FF00FFFF"/>
        </patternFill>
      </fill>
    </dxf>
    <dxf>
      <fill>
        <patternFill>
          <bgColor rgb="FFFFFF00"/>
        </patternFill>
      </fill>
    </dxf>
    <dxf>
      <fill>
        <patternFill>
          <bgColor rgb="FFFFC000"/>
        </patternFill>
      </fill>
    </dxf>
    <dxf>
      <fill>
        <patternFill>
          <bgColor rgb="FFFFC000"/>
        </patternFill>
      </fill>
    </dxf>
    <dxf>
      <font>
        <color theme="0"/>
      </font>
      <fill>
        <patternFill>
          <bgColor rgb="FFFF0000"/>
        </patternFill>
      </fill>
    </dxf>
    <dxf>
      <fill>
        <patternFill>
          <bgColor rgb="FFFF6699"/>
        </patternFill>
      </fill>
    </dxf>
    <dxf>
      <font>
        <color auto="1"/>
      </font>
      <fill>
        <patternFill>
          <bgColor rgb="FFFF0066"/>
        </patternFill>
      </fill>
    </dxf>
    <dxf>
      <fill>
        <patternFill>
          <bgColor rgb="FF00FFFF"/>
        </patternFill>
      </fill>
    </dxf>
    <dxf>
      <fill>
        <patternFill>
          <bgColor rgb="FFFFFF00"/>
        </patternFill>
      </fill>
    </dxf>
    <dxf>
      <fill>
        <patternFill>
          <bgColor rgb="FFFFC000"/>
        </patternFill>
      </fill>
    </dxf>
    <dxf>
      <font>
        <color theme="0"/>
      </font>
      <fill>
        <patternFill>
          <bgColor rgb="FFFF0000"/>
        </patternFill>
      </fill>
    </dxf>
    <dxf>
      <fill>
        <patternFill>
          <bgColor rgb="FF00FFFF"/>
        </patternFill>
      </fill>
    </dxf>
    <dxf>
      <fill>
        <patternFill>
          <bgColor rgb="FFFF0066"/>
        </patternFill>
      </fill>
    </dxf>
    <dxf>
      <font>
        <color theme="0"/>
      </font>
      <fill>
        <patternFill>
          <bgColor rgb="FFFF0000"/>
        </patternFill>
      </fill>
    </dxf>
    <dxf>
      <font>
        <color auto="1"/>
      </font>
      <fill>
        <patternFill>
          <bgColor rgb="FFFFFF0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C000"/>
        </patternFill>
      </fill>
    </dxf>
    <dxf>
      <fill>
        <patternFill>
          <bgColor rgb="FF66FFFF"/>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66"/>
        </patternFill>
      </fill>
    </dxf>
    <dxf>
      <font>
        <color theme="0"/>
      </font>
      <fill>
        <patternFill>
          <bgColor rgb="FFFF0000"/>
        </patternFill>
      </fill>
    </dxf>
    <dxf>
      <fill>
        <patternFill>
          <bgColor rgb="FF66FFFF"/>
        </patternFill>
      </fill>
    </dxf>
    <dxf>
      <fill>
        <patternFill>
          <bgColor rgb="FFFFFF00"/>
        </patternFill>
      </fill>
    </dxf>
    <dxf>
      <fill>
        <patternFill>
          <bgColor rgb="FFFFC000"/>
        </patternFill>
      </fill>
    </dxf>
    <dxf>
      <fill>
        <patternFill>
          <bgColor rgb="FFCC0000"/>
        </patternFill>
      </fill>
    </dxf>
    <dxf>
      <fill>
        <patternFill>
          <bgColor rgb="FFFF0066"/>
        </patternFill>
      </fill>
    </dxf>
    <dxf>
      <font>
        <color theme="0"/>
      </font>
      <fill>
        <patternFill>
          <bgColor rgb="FFFF0000"/>
        </patternFill>
      </fill>
    </dxf>
    <dxf>
      <fill>
        <patternFill>
          <bgColor rgb="FF00FFFF"/>
        </patternFill>
      </fill>
    </dxf>
    <dxf>
      <fill>
        <patternFill>
          <bgColor rgb="FFFFFF00"/>
        </patternFill>
      </fill>
    </dxf>
    <dxf>
      <fill>
        <patternFill>
          <bgColor rgb="FFFFC000"/>
        </patternFill>
      </fill>
    </dxf>
    <dxf>
      <fill>
        <patternFill>
          <bgColor rgb="FFFFC000"/>
        </patternFill>
      </fill>
    </dxf>
    <dxf>
      <font>
        <color theme="0"/>
      </font>
      <fill>
        <patternFill>
          <bgColor rgb="FFFF0000"/>
        </patternFill>
      </fill>
    </dxf>
    <dxf>
      <fill>
        <patternFill>
          <bgColor rgb="FFFF6699"/>
        </patternFill>
      </fill>
    </dxf>
    <dxf>
      <font>
        <color auto="1"/>
      </font>
      <fill>
        <patternFill>
          <bgColor rgb="FFFF0066"/>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00FFFF"/>
        </patternFill>
      </fill>
    </dxf>
    <dxf>
      <fill>
        <patternFill>
          <bgColor rgb="FFFF0066"/>
        </patternFill>
      </fill>
    </dxf>
    <dxf>
      <font>
        <color theme="0"/>
      </font>
      <fill>
        <patternFill>
          <bgColor rgb="FFFF0000"/>
        </patternFill>
      </fill>
    </dxf>
    <dxf>
      <font>
        <color auto="1"/>
      </font>
      <fill>
        <patternFill>
          <bgColor rgb="FFFFFF00"/>
        </patternFill>
      </fill>
    </dxf>
  </dxfs>
  <tableStyles count="0" defaultTableStyle="TableStyleMedium2" defaultPivotStyle="PivotStyleLight16"/>
  <colors>
    <mruColors>
      <color rgb="FFFF0066"/>
      <color rgb="FFCC0066"/>
      <color rgb="FFCC0000"/>
      <color rgb="FF66FFFF"/>
      <color rgb="FFFF6699"/>
      <color rgb="FF00FFFF"/>
      <color rgb="FFFFFF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9"/>
  <sheetViews>
    <sheetView view="pageBreakPreview" zoomScaleNormal="80" zoomScaleSheetLayoutView="100" zoomScalePageLayoutView="85" workbookViewId="0">
      <selection activeCell="A3" sqref="A3:D3"/>
    </sheetView>
  </sheetViews>
  <sheetFormatPr baseColWidth="10" defaultRowHeight="15" x14ac:dyDescent="0.25"/>
  <cols>
    <col min="1" max="4" width="33.140625" customWidth="1"/>
    <col min="26" max="26" width="0" hidden="1" customWidth="1"/>
  </cols>
  <sheetData>
    <row r="1" spans="1:5" ht="28.5" customHeight="1" x14ac:dyDescent="0.25">
      <c r="A1" s="117" t="s">
        <v>0</v>
      </c>
      <c r="B1" s="117"/>
      <c r="C1" s="117"/>
      <c r="D1" s="117"/>
    </row>
    <row r="2" spans="1:5" ht="28.5" customHeight="1" x14ac:dyDescent="0.25">
      <c r="A2" s="118" t="s">
        <v>33</v>
      </c>
      <c r="B2" s="119"/>
      <c r="C2" s="119"/>
      <c r="D2" s="119"/>
    </row>
    <row r="3" spans="1:5" ht="56.25" customHeight="1" x14ac:dyDescent="0.25">
      <c r="A3" s="120" t="s">
        <v>34</v>
      </c>
      <c r="B3" s="121"/>
      <c r="C3" s="121"/>
      <c r="D3" s="121"/>
    </row>
    <row r="4" spans="1:5" x14ac:dyDescent="0.25">
      <c r="A4" s="1" t="s">
        <v>1</v>
      </c>
      <c r="B4" s="2" t="s">
        <v>2</v>
      </c>
      <c r="C4" s="1" t="s">
        <v>4</v>
      </c>
      <c r="D4" s="2" t="s">
        <v>2</v>
      </c>
    </row>
    <row r="5" spans="1:5" ht="85.5" x14ac:dyDescent="0.25">
      <c r="A5" s="40" t="s">
        <v>62</v>
      </c>
      <c r="B5" s="40" t="s">
        <v>63</v>
      </c>
      <c r="C5" s="34" t="s">
        <v>64</v>
      </c>
      <c r="D5" s="40" t="s">
        <v>63</v>
      </c>
      <c r="E5" s="28"/>
    </row>
    <row r="6" spans="1:5" ht="71.25" x14ac:dyDescent="0.25">
      <c r="A6" s="27"/>
      <c r="B6" s="27"/>
      <c r="C6" s="36" t="s">
        <v>45</v>
      </c>
      <c r="D6" s="36" t="s">
        <v>65</v>
      </c>
      <c r="E6" s="28"/>
    </row>
    <row r="7" spans="1:5" ht="42.75" x14ac:dyDescent="0.25">
      <c r="A7" s="27"/>
      <c r="B7" s="27"/>
      <c r="C7" s="34" t="s">
        <v>43</v>
      </c>
      <c r="D7" s="34" t="s">
        <v>44</v>
      </c>
      <c r="E7" s="28"/>
    </row>
    <row r="8" spans="1:5" x14ac:dyDescent="0.25">
      <c r="C8" s="21"/>
    </row>
    <row r="9" spans="1:5" x14ac:dyDescent="0.25">
      <c r="C9" s="20"/>
      <c r="D9" s="20"/>
    </row>
  </sheetData>
  <mergeCells count="3">
    <mergeCell ref="A1:D1"/>
    <mergeCell ref="A2:D2"/>
    <mergeCell ref="A3:D3"/>
  </mergeCells>
  <printOptions horizontalCentered="1" verticalCentered="1"/>
  <pageMargins left="0.7" right="0.7" top="1.1568627450980393" bottom="0.75" header="0.3" footer="0.3"/>
  <pageSetup paperSize="119" scale="80" orientation="landscape" r:id="rId1"/>
  <headerFooter>
    <oddHeader>&amp;L&amp;G&amp;C&amp;16MAPA DE RIESGOS
 INTITUCIONAL, POR PROCESOS Y DE CORRUPCIÓN
2021&amp;R&amp;G</oddHeader>
  </headerFooter>
  <colBreaks count="1" manualBreakCount="1">
    <brk id="4" max="1048575" man="1"/>
  </colBreaks>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3"/>
  <sheetViews>
    <sheetView view="pageBreakPreview" zoomScaleNormal="80" zoomScaleSheetLayoutView="100" zoomScalePageLayoutView="85" workbookViewId="0">
      <selection activeCell="F3" sqref="F3"/>
    </sheetView>
  </sheetViews>
  <sheetFormatPr baseColWidth="10" defaultRowHeight="15" x14ac:dyDescent="0.25"/>
  <cols>
    <col min="1" max="1" width="36.85546875" customWidth="1"/>
    <col min="2" max="2" width="32" customWidth="1"/>
    <col min="3" max="3" width="42.140625" customWidth="1"/>
    <col min="4" max="4" width="13.28515625" customWidth="1"/>
    <col min="5" max="5" width="32.85546875" customWidth="1"/>
    <col min="26" max="26" width="22.28515625" hidden="1" customWidth="1"/>
  </cols>
  <sheetData>
    <row r="1" spans="1:26" ht="22.5" customHeight="1" x14ac:dyDescent="0.25">
      <c r="A1" s="122" t="s">
        <v>68</v>
      </c>
      <c r="B1" s="122"/>
      <c r="C1" s="122"/>
      <c r="D1" s="122"/>
      <c r="E1" s="122"/>
    </row>
    <row r="2" spans="1:26" ht="32.25" customHeight="1" x14ac:dyDescent="0.25">
      <c r="A2" s="123" t="str">
        <f>+'Contexto Estratégico'!A2:D2</f>
        <v>PROCESO: GESTION EN CONTROL Y EVALUACION</v>
      </c>
      <c r="B2" s="123"/>
      <c r="C2" s="123"/>
      <c r="D2" s="123"/>
      <c r="E2" s="123"/>
    </row>
    <row r="3" spans="1:26" ht="42.75" customHeight="1" x14ac:dyDescent="0.25">
      <c r="A3" s="123" t="str">
        <f>+'Contexto Estratégico'!A3:D3</f>
        <v>OBJETIVO: Llevar a cabo el conjunto de planes, principios, normas, procedimientos y mecanismos de verificación y evaluación adoptados por la Contraloría General de Santander, con el fin de procurar que todas las actividades y operaciones administrativas se realicen de conformidad con los requisitos legales, reglamentarios y los establecidos por la propia CGS.</v>
      </c>
      <c r="B3" s="123"/>
      <c r="C3" s="123"/>
      <c r="D3" s="123"/>
      <c r="E3" s="123"/>
    </row>
    <row r="4" spans="1:26" ht="30" x14ac:dyDescent="0.25">
      <c r="A4" s="32" t="s">
        <v>2</v>
      </c>
      <c r="B4" s="32" t="s">
        <v>31</v>
      </c>
      <c r="C4" s="32" t="s">
        <v>11</v>
      </c>
      <c r="D4" s="32" t="s">
        <v>3</v>
      </c>
      <c r="E4" s="32" t="s">
        <v>5</v>
      </c>
      <c r="Z4" s="4" t="s">
        <v>7</v>
      </c>
    </row>
    <row r="5" spans="1:26" ht="105" x14ac:dyDescent="0.25">
      <c r="A5" s="36" t="str">
        <f>+'Contexto Estratégico'!D5</f>
        <v xml:space="preserve">Deficiencia en personal. </v>
      </c>
      <c r="B5" s="37" t="s">
        <v>66</v>
      </c>
      <c r="C5" s="52" t="s">
        <v>36</v>
      </c>
      <c r="D5" s="38" t="s">
        <v>8</v>
      </c>
      <c r="E5" s="52" t="s">
        <v>37</v>
      </c>
      <c r="Z5" s="4" t="s">
        <v>32</v>
      </c>
    </row>
    <row r="6" spans="1:26" ht="75" x14ac:dyDescent="0.25">
      <c r="A6" s="34" t="str">
        <f>+'Contexto Estratégico'!D6</f>
        <v>Falta de controles en los procedimientos.                         Ausencia de implementación de sistemas efectivos de almacenaje de información.</v>
      </c>
      <c r="B6" s="35" t="s">
        <v>35</v>
      </c>
      <c r="C6" s="52" t="s">
        <v>38</v>
      </c>
      <c r="D6" s="24" t="s">
        <v>6</v>
      </c>
      <c r="E6" s="52" t="s">
        <v>39</v>
      </c>
      <c r="Z6" s="4" t="s">
        <v>6</v>
      </c>
    </row>
    <row r="7" spans="1:26" ht="45" x14ac:dyDescent="0.25">
      <c r="A7" s="34" t="str">
        <f>+'Contexto Estratégico'!D7</f>
        <v>Falta de controles y preparación de las áreas para la recopilación de la información.</v>
      </c>
      <c r="B7" s="53" t="s">
        <v>48</v>
      </c>
      <c r="C7" s="52" t="s">
        <v>67</v>
      </c>
      <c r="D7" s="24" t="s">
        <v>8</v>
      </c>
      <c r="E7" s="52" t="s">
        <v>40</v>
      </c>
      <c r="Z7" s="4" t="s">
        <v>9</v>
      </c>
    </row>
    <row r="8" spans="1:26" x14ac:dyDescent="0.25">
      <c r="A8" s="29"/>
      <c r="B8" s="30"/>
      <c r="C8" s="29"/>
      <c r="D8" s="31"/>
      <c r="E8" s="29"/>
      <c r="Z8" s="4" t="s">
        <v>10</v>
      </c>
    </row>
    <row r="9" spans="1:26" x14ac:dyDescent="0.25">
      <c r="A9" s="3"/>
      <c r="B9" s="3"/>
      <c r="C9" s="3"/>
      <c r="D9" s="3"/>
      <c r="E9" s="3"/>
    </row>
    <row r="10" spans="1:26" x14ac:dyDescent="0.25">
      <c r="A10" s="3"/>
      <c r="B10" s="3"/>
      <c r="C10" s="3"/>
      <c r="D10" s="3"/>
      <c r="E10" s="3"/>
    </row>
    <row r="11" spans="1:26" x14ac:dyDescent="0.25">
      <c r="A11" s="3"/>
      <c r="B11" s="3"/>
      <c r="C11" s="3"/>
      <c r="D11" s="3"/>
      <c r="E11" s="3"/>
    </row>
    <row r="12" spans="1:26" x14ac:dyDescent="0.25">
      <c r="A12" s="3"/>
      <c r="B12" s="3"/>
      <c r="C12" s="3"/>
      <c r="D12" s="3"/>
      <c r="E12" s="3"/>
    </row>
    <row r="13" spans="1:26" x14ac:dyDescent="0.25">
      <c r="A13" s="3"/>
      <c r="B13" s="3"/>
      <c r="C13" s="3"/>
      <c r="D13" s="3"/>
      <c r="E13" s="3"/>
    </row>
  </sheetData>
  <mergeCells count="3">
    <mergeCell ref="A1:E1"/>
    <mergeCell ref="A2:E2"/>
    <mergeCell ref="A3:E3"/>
  </mergeCells>
  <dataValidations count="3">
    <dataValidation type="list" allowBlank="1" showInputMessage="1" showErrorMessage="1" prompt="Seleccione una opción" sqref="D8" xr:uid="{00000000-0002-0000-0100-000000000000}">
      <formula1>$Z$5:$Z$8</formula1>
    </dataValidation>
    <dataValidation type="list" allowBlank="1" showInputMessage="1" showErrorMessage="1" prompt="Seleccione una opción" sqref="D5" xr:uid="{16684DBB-F90F-4450-86FD-CF5667062100}">
      <formula1>$Z$4:$Z$10</formula1>
    </dataValidation>
    <dataValidation type="list" allowBlank="1" showInputMessage="1" showErrorMessage="1" prompt="Seleccione una opción" sqref="D6:D7" xr:uid="{674957C6-0DA3-4264-A102-C5DC30D7AE09}">
      <formula1>$Z$5:$Z$10</formula1>
    </dataValidation>
  </dataValidations>
  <printOptions horizontalCentered="1" verticalCentered="1"/>
  <pageMargins left="0.7" right="0.7" top="1.1568627450980393" bottom="0.75" header="0.3" footer="0.3"/>
  <pageSetup paperSize="119" scale="77" orientation="landscape" r:id="rId1"/>
  <headerFooter>
    <oddHeader>&amp;L&amp;G&amp;C&amp;16MAPA DE RIESGOS
 INTITUCIONAL, POR PROCESOS Y DE CORRUPCIÓN
2021&amp;R&amp;G</oddHeader>
  </headerFooter>
  <colBreaks count="1" manualBreakCount="1">
    <brk id="5" max="6" man="1"/>
  </colBreaks>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
  <sheetViews>
    <sheetView view="pageBreakPreview" zoomScale="90" zoomScaleNormal="80" zoomScaleSheetLayoutView="90" zoomScalePageLayoutView="55" workbookViewId="0">
      <selection activeCell="I9" sqref="I9"/>
    </sheetView>
  </sheetViews>
  <sheetFormatPr baseColWidth="10" defaultColWidth="11" defaultRowHeight="14.25" x14ac:dyDescent="0.2"/>
  <cols>
    <col min="1" max="1" width="25.5703125" style="5" bestFit="1" customWidth="1"/>
    <col min="2" max="2" width="6.28515625" style="5" bestFit="1" customWidth="1"/>
    <col min="3" max="5" width="6.28515625" style="5" customWidth="1"/>
    <col min="6" max="6" width="11" style="5" customWidth="1"/>
    <col min="7" max="7" width="7.5703125" style="5" customWidth="1"/>
    <col min="8" max="8" width="12.140625" style="5" customWidth="1"/>
    <col min="9" max="9" width="33.42578125" style="5" customWidth="1"/>
    <col min="10" max="10" width="14.7109375" style="5" bestFit="1" customWidth="1"/>
    <col min="11" max="11" width="29.5703125" style="5" customWidth="1"/>
    <col min="12" max="12" width="55.28515625" style="5" customWidth="1"/>
    <col min="13" max="28" width="11" style="5"/>
    <col min="29" max="29" width="0" style="5" hidden="1" customWidth="1"/>
    <col min="30" max="16384" width="11" style="5"/>
  </cols>
  <sheetData>
    <row r="1" spans="1:12" ht="15" x14ac:dyDescent="0.25">
      <c r="A1" s="124" t="s">
        <v>29</v>
      </c>
      <c r="B1" s="124"/>
      <c r="C1" s="124"/>
      <c r="D1" s="124"/>
      <c r="E1" s="124"/>
      <c r="F1" s="124"/>
      <c r="G1" s="124"/>
      <c r="H1" s="124"/>
      <c r="I1" s="124"/>
      <c r="J1" s="124"/>
      <c r="K1" s="124"/>
    </row>
    <row r="2" spans="1:12" x14ac:dyDescent="0.2">
      <c r="A2" s="125" t="str">
        <f>+'Contexto Estratégico'!A2:D2</f>
        <v>PROCESO: GESTION EN CONTROL Y EVALUACION</v>
      </c>
      <c r="B2" s="125"/>
      <c r="C2" s="125"/>
      <c r="D2" s="125"/>
      <c r="E2" s="125"/>
      <c r="F2" s="125"/>
      <c r="G2" s="125"/>
      <c r="H2" s="125"/>
      <c r="I2" s="125"/>
      <c r="J2" s="125"/>
      <c r="K2" s="125"/>
    </row>
    <row r="3" spans="1:12" ht="50.25" customHeight="1" x14ac:dyDescent="0.2">
      <c r="A3" s="121" t="str">
        <f>+'Contexto Estratégico'!A3:D3</f>
        <v>OBJETIVO: Llevar a cabo el conjunto de planes, principios, normas, procedimientos y mecanismos de verificación y evaluación adoptados por la Contraloría General de Santander, con el fin de procurar que todas las actividades y operaciones administrativas se realicen de conformidad con los requisitos legales, reglamentarios y los establecidos por la propia CGS.</v>
      </c>
      <c r="B3" s="121"/>
      <c r="C3" s="121"/>
      <c r="D3" s="121"/>
      <c r="E3" s="121"/>
      <c r="F3" s="121"/>
      <c r="G3" s="121"/>
      <c r="H3" s="121"/>
      <c r="I3" s="121"/>
      <c r="J3" s="121"/>
      <c r="K3" s="121"/>
    </row>
    <row r="4" spans="1:12" ht="15" x14ac:dyDescent="0.25">
      <c r="A4" s="126" t="s">
        <v>13</v>
      </c>
      <c r="B4" s="124" t="s">
        <v>14</v>
      </c>
      <c r="C4" s="124"/>
      <c r="D4" s="124"/>
      <c r="E4" s="124"/>
      <c r="F4" s="124"/>
      <c r="G4" s="124"/>
      <c r="H4" s="124"/>
      <c r="I4" s="126" t="s">
        <v>28</v>
      </c>
      <c r="J4" s="126" t="s">
        <v>16</v>
      </c>
      <c r="K4" s="128" t="s">
        <v>17</v>
      </c>
    </row>
    <row r="5" spans="1:12" ht="15" x14ac:dyDescent="0.25">
      <c r="A5" s="126"/>
      <c r="B5" s="124" t="s">
        <v>15</v>
      </c>
      <c r="C5" s="124"/>
      <c r="D5" s="124"/>
      <c r="E5" s="124"/>
      <c r="F5" s="124"/>
      <c r="G5" s="124" t="s">
        <v>12</v>
      </c>
      <c r="H5" s="124"/>
      <c r="I5" s="127"/>
      <c r="J5" s="127"/>
      <c r="K5" s="129"/>
    </row>
    <row r="6" spans="1:12" ht="15" x14ac:dyDescent="0.25">
      <c r="A6" s="126"/>
      <c r="B6" s="56" t="s">
        <v>112</v>
      </c>
      <c r="C6" s="56" t="s">
        <v>113</v>
      </c>
      <c r="D6" s="56" t="s">
        <v>114</v>
      </c>
      <c r="E6" s="58" t="s">
        <v>19</v>
      </c>
      <c r="F6" s="33" t="s">
        <v>20</v>
      </c>
      <c r="G6" s="33" t="s">
        <v>19</v>
      </c>
      <c r="H6" s="33" t="s">
        <v>20</v>
      </c>
      <c r="I6" s="127"/>
      <c r="J6" s="127"/>
      <c r="K6" s="129"/>
    </row>
    <row r="7" spans="1:12" ht="99.75" x14ac:dyDescent="0.2">
      <c r="A7" s="22" t="str">
        <f>+Identificación!B5</f>
        <v>Puede suceder que no presenten oportunamente los informes de auditorías correspondientes</v>
      </c>
      <c r="B7" s="23">
        <v>3</v>
      </c>
      <c r="C7" s="82">
        <v>0.6</v>
      </c>
      <c r="D7" s="23">
        <f>B7+(B7*C7)</f>
        <v>4.8</v>
      </c>
      <c r="E7" s="82">
        <f>IF(D7&lt;=ProbImpacto!$D$21,ProbImpacto!$A$29,IF(D7&lt;=ProbImpacto!$H$21,ProbImpacto!$A$30,IF(D7&lt;=ProbImpacto!$E$23,ProbImpacto!$A$31,IF(D7&lt;=ProbImpacto!$G$23,ProbImpacto!$A$32,ProbImpacto!$A$33))))</f>
        <v>0.6</v>
      </c>
      <c r="F7" s="22" t="str">
        <f>IF(E7=20%,ProbImpacto!$B$29,IF(E7=40%,ProbImpacto!$B$30,IF(E7=60%,ProbImpacto!$B$31,IF(E7=80%,ProbImpacto!$B$32,ProbImpacto!$B$33))))</f>
        <v xml:space="preserve">Media </v>
      </c>
      <c r="G7" s="82">
        <v>0.8</v>
      </c>
      <c r="H7" s="22" t="str">
        <f>IF(G7=20%,ProbImpacto!$B$39,IF(G7=40%,ProbImpacto!$B$40,IF(G7=60%,ProbImpacto!$B$41,IF(G7=80%,ProbImpacto!$B$42,ProbImpacto!$B$43))))</f>
        <v>Mayor</v>
      </c>
      <c r="I7" s="25" t="str">
        <f>+Identificación!E5</f>
        <v xml:space="preserve">Incumplimiento del programa de auditoria lo que conlleva a la falta de medicion del estado de las areas y por ende a dectetar falencias con miras a tener un mejoramiento continuo de la entidad.                                      </v>
      </c>
      <c r="J7" s="22" t="s">
        <v>142</v>
      </c>
      <c r="K7" s="22" t="s">
        <v>110</v>
      </c>
      <c r="L7" s="18"/>
    </row>
    <row r="8" spans="1:12" ht="71.25" x14ac:dyDescent="0.2">
      <c r="A8" s="22" t="str">
        <f>+Identificación!B6</f>
        <v>Puede suceder que se elaboren informes con información inconsistente y/o errónea.</v>
      </c>
      <c r="B8" s="23">
        <v>3</v>
      </c>
      <c r="C8" s="82">
        <v>0.8</v>
      </c>
      <c r="D8" s="83">
        <f t="shared" ref="D8:D9" si="0">B8+(B8*C8)</f>
        <v>5.4</v>
      </c>
      <c r="E8" s="82">
        <f>IF(D8&lt;=ProbImpacto!$D$21,ProbImpacto!$A$29,IF(D8&lt;=ProbImpacto!$H$21,ProbImpacto!$A$30,IF(D8&lt;=ProbImpacto!$E$23,ProbImpacto!$A$31,IF(D8&lt;=ProbImpacto!$G$23,ProbImpacto!$A$32,ProbImpacto!$A$33))))</f>
        <v>0.6</v>
      </c>
      <c r="F8" s="22" t="str">
        <f>IF(E8=20%,ProbImpacto!$B$29,IF(E8=40%,ProbImpacto!$B$30,IF(E8=60%,ProbImpacto!$B$31,IF(E8=80%,ProbImpacto!$B$32,ProbImpacto!$B$33))))</f>
        <v xml:space="preserve">Media </v>
      </c>
      <c r="G8" s="82">
        <v>0.8</v>
      </c>
      <c r="H8" s="22" t="str">
        <f>IF(G8=20%,ProbImpacto!$B$39,IF(G8=40%,ProbImpacto!$B$40,IF(G8=60%,ProbImpacto!$B$41,IF(G8=80%,ProbImpacto!$B$42,ProbImpacto!$B$43))))</f>
        <v>Mayor</v>
      </c>
      <c r="I8" s="25" t="str">
        <f>+Identificación!E6</f>
        <v>Conlleva a que los resultados de la auditoria no sean reales y por ende no propicien una medicion y una mejora continua acorde a la realidad.</v>
      </c>
      <c r="J8" s="22" t="s">
        <v>142</v>
      </c>
      <c r="K8" s="22" t="s">
        <v>110</v>
      </c>
    </row>
    <row r="9" spans="1:12" ht="57" x14ac:dyDescent="0.2">
      <c r="A9" s="22" t="str">
        <f>+Identificación!B7</f>
        <v>Puede suceder la no presentacion de informes de ley a los diferentes entes externos</v>
      </c>
      <c r="B9" s="23">
        <v>4</v>
      </c>
      <c r="C9" s="82">
        <v>0.8</v>
      </c>
      <c r="D9" s="83">
        <f t="shared" si="0"/>
        <v>7.2</v>
      </c>
      <c r="E9" s="82">
        <f>IF(D9&lt;=ProbImpacto!$D$21,ProbImpacto!$A$29,IF(D9&lt;=ProbImpacto!$H$21,ProbImpacto!$A$30,IF(D9&lt;=ProbImpacto!$E$23,ProbImpacto!$A$31,IF(D9&lt;=ProbImpacto!$G$23,ProbImpacto!$A$32,ProbImpacto!$A$33))))</f>
        <v>0.8</v>
      </c>
      <c r="F9" s="22" t="str">
        <f>IF(E9=20%,ProbImpacto!$B$29,IF(E9=40%,ProbImpacto!$B$30,IF(E9=60%,ProbImpacto!$B$31,IF(E9=80%,ProbImpacto!$B$32,ProbImpacto!$B$33))))</f>
        <v>Alta</v>
      </c>
      <c r="G9" s="82">
        <v>0.8</v>
      </c>
      <c r="H9" s="22" t="str">
        <f>IF(G9=20%,ProbImpacto!$B$39,IF(G9=40%,ProbImpacto!$B$40,IF(G9=60%,ProbImpacto!$B$41,IF(G9=80%,ProbImpacto!$B$42,ProbImpacto!$B$43))))</f>
        <v>Mayor</v>
      </c>
      <c r="I9" s="25" t="str">
        <f>+Identificación!E7</f>
        <v>Sanciones pertinentes al caso dadas por los entes de control externos.</v>
      </c>
      <c r="J9" s="22" t="s">
        <v>142</v>
      </c>
      <c r="K9" s="22" t="s">
        <v>110</v>
      </c>
    </row>
    <row r="10" spans="1:12" hidden="1" x14ac:dyDescent="0.2">
      <c r="A10" s="22"/>
      <c r="B10" s="23">
        <v>3</v>
      </c>
      <c r="C10" s="23"/>
      <c r="D10" s="23"/>
      <c r="E10" s="23"/>
      <c r="F10" s="22"/>
      <c r="G10" s="23"/>
      <c r="H10" s="22"/>
      <c r="I10" s="26"/>
      <c r="J10" s="22"/>
      <c r="K10" s="22"/>
    </row>
    <row r="11" spans="1:12" hidden="1" x14ac:dyDescent="0.2">
      <c r="A11" s="22"/>
      <c r="B11" s="23">
        <v>3</v>
      </c>
      <c r="C11" s="23"/>
      <c r="D11" s="23"/>
      <c r="E11" s="23"/>
      <c r="F11" s="22"/>
      <c r="G11" s="23"/>
      <c r="H11" s="22"/>
      <c r="I11" s="26"/>
      <c r="J11" s="22"/>
      <c r="K11" s="22"/>
    </row>
  </sheetData>
  <mergeCells count="10">
    <mergeCell ref="B4:H4"/>
    <mergeCell ref="B5:F5"/>
    <mergeCell ref="G5:H5"/>
    <mergeCell ref="A1:K1"/>
    <mergeCell ref="A2:K2"/>
    <mergeCell ref="A3:K3"/>
    <mergeCell ref="A4:A6"/>
    <mergeCell ref="I4:I6"/>
    <mergeCell ref="J4:J6"/>
    <mergeCell ref="K4:K6"/>
  </mergeCells>
  <conditionalFormatting sqref="F10:F11">
    <cfRule type="containsText" dxfId="112" priority="100" operator="containsText" text="Improbable">
      <formula>NOT(ISERROR(SEARCH("Improbable",F10)))</formula>
    </cfRule>
    <cfRule type="containsText" dxfId="111" priority="101" operator="containsText" text="Casi seguro">
      <formula>NOT(ISERROR(SEARCH("Casi seguro",F10)))</formula>
    </cfRule>
    <cfRule type="containsText" dxfId="110" priority="102" operator="containsText" text="Probable">
      <formula>NOT(ISERROR(SEARCH("Probable",F10)))</formula>
    </cfRule>
    <cfRule type="containsText" dxfId="109" priority="108" operator="containsText" text="Raro">
      <formula>NOT(ISERROR(SEARCH("Raro",F10)))</formula>
    </cfRule>
  </conditionalFormatting>
  <conditionalFormatting sqref="J7:J11">
    <cfRule type="containsText" dxfId="108" priority="122" operator="containsText" text="extrema">
      <formula>NOT(ISERROR(SEARCH("extrema",J7)))</formula>
    </cfRule>
    <cfRule type="containsText" dxfId="107" priority="123" operator="containsText" text="Alta">
      <formula>NOT(ISERROR(SEARCH("Alta",J7)))</formula>
    </cfRule>
    <cfRule type="containsText" dxfId="106" priority="124" operator="containsText" text="moderada">
      <formula>NOT(ISERROR(SEARCH("moderada",J7)))</formula>
    </cfRule>
    <cfRule type="containsText" dxfId="105" priority="125" operator="containsText" text="Zona de riesgo baja">
      <formula>NOT(ISERROR(SEARCH("Zona de riesgo baja",J7)))</formula>
    </cfRule>
  </conditionalFormatting>
  <conditionalFormatting sqref="B10:E11">
    <cfRule type="containsText" dxfId="104" priority="104" operator="containsText" text="4">
      <formula>NOT(ISERROR(SEARCH("4",B10)))</formula>
    </cfRule>
    <cfRule type="containsText" dxfId="103" priority="105" operator="containsText" text="4">
      <formula>NOT(ISERROR(SEARCH("4",B10)))</formula>
    </cfRule>
    <cfRule type="containsText" dxfId="102" priority="109" operator="containsText" text="5">
      <formula>NOT(ISERROR(SEARCH("5",B10)))</formula>
    </cfRule>
    <cfRule type="containsText" dxfId="101" priority="110" operator="containsText" text="4">
      <formula>NOT(ISERROR(SEARCH("4",B10)))</formula>
    </cfRule>
    <cfRule type="containsText" dxfId="100" priority="111" operator="containsText" text="3">
      <formula>NOT(ISERROR(SEARCH("3",B10)))</formula>
    </cfRule>
    <cfRule type="containsText" dxfId="99" priority="112" operator="containsText" text="2">
      <formula>NOT(ISERROR(SEARCH("2",B10)))</formula>
    </cfRule>
    <cfRule type="containsText" dxfId="98" priority="113" operator="containsText" text="1">
      <formula>NOT(ISERROR(SEARCH("1",B10)))</formula>
    </cfRule>
  </conditionalFormatting>
  <conditionalFormatting sqref="G10:G11">
    <cfRule type="containsText" dxfId="97" priority="88" operator="containsText" text="5">
      <formula>NOT(ISERROR(SEARCH("5",G10)))</formula>
    </cfRule>
    <cfRule type="containsText" dxfId="96" priority="92" operator="containsText" text="4">
      <formula>NOT(ISERROR(SEARCH("4",G10)))</formula>
    </cfRule>
    <cfRule type="containsText" dxfId="95" priority="93" operator="containsText" text="4">
      <formula>NOT(ISERROR(SEARCH("4",G10)))</formula>
    </cfRule>
    <cfRule type="containsText" dxfId="94" priority="95" operator="containsText" text="3">
      <formula>NOT(ISERROR(SEARCH("3",G10)))</formula>
    </cfRule>
    <cfRule type="containsText" dxfId="93" priority="97" operator="containsText" text="2">
      <formula>NOT(ISERROR(SEARCH("2",G10)))</formula>
    </cfRule>
    <cfRule type="containsText" dxfId="92" priority="99" operator="containsText" text="1">
      <formula>NOT(ISERROR(SEARCH("1",G10)))</formula>
    </cfRule>
  </conditionalFormatting>
  <conditionalFormatting sqref="H10:H11">
    <cfRule type="containsText" dxfId="91" priority="87" operator="containsText" text="Catastrofico">
      <formula>NOT(ISERROR(SEARCH("Catastrofico",H10)))</formula>
    </cfRule>
    <cfRule type="containsText" dxfId="90" priority="89" operator="containsText" text="Mayor">
      <formula>NOT(ISERROR(SEARCH("Mayor",H10)))</formula>
    </cfRule>
    <cfRule type="containsText" dxfId="89" priority="90" operator="containsText" text="Moderado">
      <formula>NOT(ISERROR(SEARCH("Moderado",H10)))</formula>
    </cfRule>
    <cfRule type="containsText" dxfId="88" priority="91" operator="containsText" text="Menor">
      <formula>NOT(ISERROR(SEARCH("Menor",H10)))</formula>
    </cfRule>
    <cfRule type="containsText" dxfId="87" priority="94" operator="containsText" text="Menor">
      <formula>NOT(ISERROR(SEARCH("Menor",H10)))</formula>
    </cfRule>
    <cfRule type="containsText" dxfId="86" priority="96" operator="containsText" text="Menor">
      <formula>NOT(ISERROR(SEARCH("Menor",H10)))</formula>
    </cfRule>
    <cfRule type="containsText" dxfId="85" priority="98" operator="containsText" text="Insignificante">
      <formula>NOT(ISERROR(SEARCH("Insignificante",H10)))</formula>
    </cfRule>
  </conditionalFormatting>
  <conditionalFormatting sqref="F10:F11">
    <cfRule type="containsText" dxfId="84" priority="49" operator="containsText" text="Posible">
      <formula>NOT(ISERROR(SEARCH("Posible",F10)))</formula>
    </cfRule>
  </conditionalFormatting>
  <conditionalFormatting sqref="K7:K11">
    <cfRule type="containsText" dxfId="83" priority="36" operator="containsText" text="d.">
      <formula>NOT(ISERROR(SEARCH("d.",K7)))</formula>
    </cfRule>
    <cfRule type="containsText" dxfId="82" priority="37" operator="containsText" text="c.">
      <formula>NOT(ISERROR(SEARCH("c.",K7)))</formula>
    </cfRule>
    <cfRule type="containsText" dxfId="81" priority="38" operator="containsText" text="b.">
      <formula>NOT(ISERROR(SEARCH("b.",K7)))</formula>
    </cfRule>
    <cfRule type="containsText" dxfId="80" priority="39" operator="containsText" text="a.">
      <formula>NOT(ISERROR(SEARCH("a.",K7)))</formula>
    </cfRule>
  </conditionalFormatting>
  <dataValidations xWindow="319" yWindow="394" count="6">
    <dataValidation type="list" allowBlank="1" showInputMessage="1" showErrorMessage="1" sqref="C10:E11" xr:uid="{00000000-0002-0000-0200-000000000000}">
      <formula1>#REF!</formula1>
    </dataValidation>
    <dataValidation type="list" allowBlank="1" showInputMessage="1" showErrorMessage="1" prompt="Seleccione el descriptor correspondiente al valor de columna anterior" sqref="F10:F11" xr:uid="{00000000-0002-0000-0200-000001000000}">
      <formula1>#REF!</formula1>
    </dataValidation>
    <dataValidation type="list" allowBlank="1" showInputMessage="1" showErrorMessage="1" sqref="G10:G11" xr:uid="{00000000-0002-0000-0200-000002000000}">
      <formula1>#REF!</formula1>
    </dataValidation>
    <dataValidation type="list" allowBlank="1" showInputMessage="1" showErrorMessage="1" prompt="Seleccione el descriptor correspondiende al valor dado en la columna anterior" sqref="H10:H11" xr:uid="{00000000-0002-0000-0200-000003000000}">
      <formula1>#REF!</formula1>
    </dataValidation>
    <dataValidation type="list" allowBlank="1" showInputMessage="1" showErrorMessage="1" prompt="Identificar la zona de riesgo ubicándola en la matriz de riesgo inherente" sqref="J10:J11" xr:uid="{00000000-0002-0000-0200-000004000000}">
      <formula1>#REF!</formula1>
    </dataValidation>
    <dataValidation type="list" allowBlank="1" showInputMessage="1" showErrorMessage="1" prompt="Selecciones la medida de respuesta al riesgo correspondiente a la zona de riesgo definida en la columna anterior" sqref="K10:K11" xr:uid="{00000000-0002-0000-0200-000005000000}">
      <formula1>#REF!</formula1>
    </dataValidation>
  </dataValidations>
  <printOptions horizontalCentered="1" verticalCentered="1"/>
  <pageMargins left="0.7" right="0.7" top="1.1568627450980393" bottom="0.75" header="0.3" footer="0.3"/>
  <pageSetup paperSize="119" scale="76" orientation="landscape" r:id="rId1"/>
  <headerFooter>
    <oddHeader>&amp;L&amp;G&amp;C&amp;16MAPA DE RIESGOS
 INTITUCIONAL, POR PROCESOS Y DE CORRUPCIÓN
2021&amp;R&amp;G</oddHeader>
  </headerFooter>
  <legacyDrawing r:id="rId2"/>
  <legacyDrawingHF r:id="rId3"/>
  <extLst>
    <ext xmlns:x14="http://schemas.microsoft.com/office/spreadsheetml/2009/9/main" uri="{CCE6A557-97BC-4b89-ADB6-D9C93CAAB3DF}">
      <x14:dataValidations xmlns:xm="http://schemas.microsoft.com/office/excel/2006/main" xWindow="319" yWindow="394" count="5">
        <x14:dataValidation type="list" allowBlank="1" showInputMessage="1" showErrorMessage="1" xr:uid="{63CE1C48-567C-4589-A71E-85AFDA8A710A}">
          <x14:formula1>
            <xm:f>ProbImpacto!$C$3:$C$7</xm:f>
          </x14:formula1>
          <xm:sqref>B7:B11</xm:sqref>
        </x14:dataValidation>
        <x14:dataValidation type="list" allowBlank="1" showInputMessage="1" showErrorMessage="1" xr:uid="{629033B5-A2F9-41B3-AB29-D6C76013BD7D}">
          <x14:formula1>
            <xm:f>ProbImpacto!$C$11:$C$15</xm:f>
          </x14:formula1>
          <xm:sqref>C7:C9</xm:sqref>
        </x14:dataValidation>
        <x14:dataValidation type="list" allowBlank="1" showInputMessage="1" showErrorMessage="1" xr:uid="{7A5B38A0-2C43-48D5-9D69-6A99BEE922B8}">
          <x14:formula1>
            <xm:f>ProbImpacto!$A$39:$A$43</xm:f>
          </x14:formula1>
          <xm:sqref>G7:G9</xm:sqref>
        </x14:dataValidation>
        <x14:dataValidation type="list" allowBlank="1" showInputMessage="1" showErrorMessage="1" prompt="Identificar la zona de riesgo ubicándola en la matriz de riesgo inherente" xr:uid="{AD049D87-45AE-4F03-9F62-60A139983066}">
          <x14:formula1>
            <xm:f>ProbImpacto!$B$47:$B$50</xm:f>
          </x14:formula1>
          <xm:sqref>J7:J9</xm:sqref>
        </x14:dataValidation>
        <x14:dataValidation type="list" allowBlank="1" showInputMessage="1" showErrorMessage="1" prompt="Selecciones la medida de respuesta al riesgo correspondiente a la zona de riesgo definida en la columna anterior" xr:uid="{CDCCB7B9-28F3-43D9-9491-97E99B429AD0}">
          <x14:formula1>
            <xm:f>ProbImpacto!$C$47:$C$50</xm:f>
          </x14:formula1>
          <xm:sqref>K7:K9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C8CA9-95C0-4DB1-BD4E-B606BE872F8B}">
  <sheetPr>
    <tabColor theme="9" tint="-0.499984740745262"/>
  </sheetPr>
  <dimension ref="A2:R66"/>
  <sheetViews>
    <sheetView topLeftCell="D30" zoomScale="95" zoomScaleNormal="95" workbookViewId="0">
      <selection activeCell="K44" sqref="K44"/>
    </sheetView>
  </sheetViews>
  <sheetFormatPr baseColWidth="10" defaultColWidth="11" defaultRowHeight="14.25" x14ac:dyDescent="0.2"/>
  <cols>
    <col min="1" max="1" width="7.140625" style="5" bestFit="1" customWidth="1"/>
    <col min="2" max="2" width="25.5703125" style="5" bestFit="1" customWidth="1"/>
    <col min="3" max="3" width="53.140625" style="5" customWidth="1"/>
    <col min="4" max="4" width="47.140625" style="5" customWidth="1"/>
    <col min="5" max="5" width="48.140625" style="5" customWidth="1"/>
    <col min="6" max="6" width="8.7109375" style="5" customWidth="1"/>
    <col min="7" max="7" width="14.85546875" style="5" customWidth="1"/>
    <col min="8" max="8" width="16.42578125" style="5" bestFit="1" customWidth="1"/>
    <col min="9" max="11" width="12.42578125" style="5" customWidth="1"/>
    <col min="12" max="12" width="15" style="5" bestFit="1" customWidth="1"/>
    <col min="13" max="13" width="13.5703125" style="5" customWidth="1"/>
    <col min="14" max="14" width="15.28515625" style="5" customWidth="1"/>
    <col min="15" max="15" width="32.85546875" style="5" customWidth="1"/>
    <col min="16" max="16" width="13.42578125" style="5" bestFit="1" customWidth="1"/>
    <col min="17" max="16384" width="11" style="5"/>
  </cols>
  <sheetData>
    <row r="2" spans="2:3" ht="30" x14ac:dyDescent="0.2">
      <c r="B2" s="59" t="s">
        <v>69</v>
      </c>
      <c r="C2" s="59" t="s">
        <v>70</v>
      </c>
    </row>
    <row r="3" spans="2:3" ht="28.5" x14ac:dyDescent="0.2">
      <c r="B3" s="54" t="s">
        <v>71</v>
      </c>
      <c r="C3" s="60">
        <v>1</v>
      </c>
    </row>
    <row r="4" spans="2:3" ht="28.5" x14ac:dyDescent="0.2">
      <c r="B4" s="54" t="s">
        <v>72</v>
      </c>
      <c r="C4" s="60">
        <v>2</v>
      </c>
    </row>
    <row r="5" spans="2:3" ht="28.5" x14ac:dyDescent="0.2">
      <c r="B5" s="54" t="s">
        <v>73</v>
      </c>
      <c r="C5" s="60">
        <v>3</v>
      </c>
    </row>
    <row r="6" spans="2:3" ht="28.5" x14ac:dyDescent="0.2">
      <c r="B6" s="54" t="s">
        <v>74</v>
      </c>
      <c r="C6" s="60">
        <v>4</v>
      </c>
    </row>
    <row r="7" spans="2:3" x14ac:dyDescent="0.2">
      <c r="B7" s="54" t="s">
        <v>53</v>
      </c>
      <c r="C7" s="60">
        <v>5</v>
      </c>
    </row>
    <row r="8" spans="2:3" x14ac:dyDescent="0.2">
      <c r="B8" s="61"/>
      <c r="C8" s="62"/>
    </row>
    <row r="9" spans="2:3" x14ac:dyDescent="0.2">
      <c r="B9" s="18"/>
      <c r="C9" s="18"/>
    </row>
    <row r="10" spans="2:3" ht="45" x14ac:dyDescent="0.2">
      <c r="B10" s="59" t="s">
        <v>75</v>
      </c>
      <c r="C10" s="59" t="s">
        <v>76</v>
      </c>
    </row>
    <row r="11" spans="2:3" ht="42.75" x14ac:dyDescent="0.2">
      <c r="B11" s="63" t="s">
        <v>77</v>
      </c>
      <c r="C11" s="64">
        <v>0.2</v>
      </c>
    </row>
    <row r="12" spans="2:3" ht="42.75" x14ac:dyDescent="0.2">
      <c r="B12" s="63" t="s">
        <v>78</v>
      </c>
      <c r="C12" s="65">
        <v>0.4</v>
      </c>
    </row>
    <row r="13" spans="2:3" ht="42.75" x14ac:dyDescent="0.2">
      <c r="B13" s="63" t="s">
        <v>79</v>
      </c>
      <c r="C13" s="65">
        <v>0.6</v>
      </c>
    </row>
    <row r="14" spans="2:3" ht="42.75" x14ac:dyDescent="0.2">
      <c r="B14" s="63" t="s">
        <v>80</v>
      </c>
      <c r="C14" s="65">
        <v>0.8</v>
      </c>
    </row>
    <row r="15" spans="2:3" ht="42.75" x14ac:dyDescent="0.2">
      <c r="B15" s="63" t="s">
        <v>81</v>
      </c>
      <c r="C15" s="65">
        <v>1</v>
      </c>
    </row>
    <row r="16" spans="2:3" x14ac:dyDescent="0.2">
      <c r="B16" s="66"/>
      <c r="C16" s="67"/>
    </row>
    <row r="18" spans="1:8" ht="15" x14ac:dyDescent="0.2">
      <c r="B18" s="68"/>
      <c r="C18" s="133" t="s">
        <v>75</v>
      </c>
      <c r="D18" s="133"/>
      <c r="E18" s="133"/>
      <c r="F18" s="133"/>
      <c r="G18" s="133"/>
      <c r="H18" s="133"/>
    </row>
    <row r="19" spans="1:8" ht="15" x14ac:dyDescent="0.2">
      <c r="B19" s="134" t="s">
        <v>82</v>
      </c>
      <c r="C19" s="69"/>
      <c r="D19" s="70">
        <v>0.2</v>
      </c>
      <c r="E19" s="70">
        <v>0.4</v>
      </c>
      <c r="F19" s="70">
        <v>0.6</v>
      </c>
      <c r="G19" s="70">
        <v>0.8</v>
      </c>
      <c r="H19" s="70">
        <v>1</v>
      </c>
    </row>
    <row r="20" spans="1:8" ht="15" x14ac:dyDescent="0.2">
      <c r="B20" s="134"/>
      <c r="C20" s="69">
        <v>1</v>
      </c>
      <c r="D20" s="71">
        <v>1.2</v>
      </c>
      <c r="E20" s="71">
        <v>1.4</v>
      </c>
      <c r="F20" s="71">
        <v>1.6</v>
      </c>
      <c r="G20" s="71">
        <v>1.8</v>
      </c>
      <c r="H20" s="71">
        <v>2</v>
      </c>
    </row>
    <row r="21" spans="1:8" ht="15" x14ac:dyDescent="0.2">
      <c r="B21" s="134"/>
      <c r="C21" s="69">
        <v>2</v>
      </c>
      <c r="D21" s="71">
        <v>2.4</v>
      </c>
      <c r="E21" s="72">
        <v>2.8</v>
      </c>
      <c r="F21" s="72">
        <v>3.2</v>
      </c>
      <c r="G21" s="72">
        <v>3.6</v>
      </c>
      <c r="H21" s="72">
        <v>4</v>
      </c>
    </row>
    <row r="22" spans="1:8" ht="15" x14ac:dyDescent="0.2">
      <c r="B22" s="134"/>
      <c r="C22" s="69">
        <v>3</v>
      </c>
      <c r="D22" s="72">
        <v>3.6</v>
      </c>
      <c r="E22" s="73">
        <v>4.2</v>
      </c>
      <c r="F22" s="73">
        <v>4.8</v>
      </c>
      <c r="G22" s="73">
        <v>5.4</v>
      </c>
      <c r="H22" s="74">
        <v>6</v>
      </c>
    </row>
    <row r="23" spans="1:8" ht="15" x14ac:dyDescent="0.2">
      <c r="B23" s="134"/>
      <c r="C23" s="69">
        <v>4</v>
      </c>
      <c r="D23" s="73">
        <v>4.8</v>
      </c>
      <c r="E23" s="73">
        <v>5.6</v>
      </c>
      <c r="F23" s="74">
        <v>6.4</v>
      </c>
      <c r="G23" s="74">
        <v>7.2</v>
      </c>
      <c r="H23" s="75">
        <v>8</v>
      </c>
    </row>
    <row r="24" spans="1:8" ht="15" x14ac:dyDescent="0.2">
      <c r="B24" s="134"/>
      <c r="C24" s="69">
        <v>5</v>
      </c>
      <c r="D24" s="74">
        <v>6</v>
      </c>
      <c r="E24" s="74">
        <v>7</v>
      </c>
      <c r="F24" s="75">
        <v>8</v>
      </c>
      <c r="G24" s="75">
        <v>9</v>
      </c>
      <c r="H24" s="75">
        <v>10</v>
      </c>
    </row>
    <row r="27" spans="1:8" ht="15" x14ac:dyDescent="0.25">
      <c r="A27" s="124" t="s">
        <v>49</v>
      </c>
      <c r="B27" s="124"/>
      <c r="C27" s="124"/>
      <c r="D27" s="76"/>
      <c r="E27" s="77"/>
      <c r="F27" s="77"/>
    </row>
    <row r="28" spans="1:8" ht="15" x14ac:dyDescent="0.25">
      <c r="A28" s="55" t="s">
        <v>50</v>
      </c>
      <c r="B28" s="55" t="s">
        <v>51</v>
      </c>
      <c r="C28" s="55" t="s">
        <v>52</v>
      </c>
      <c r="D28" s="77"/>
      <c r="E28" s="77"/>
      <c r="F28" s="77"/>
    </row>
    <row r="29" spans="1:8" ht="15" x14ac:dyDescent="0.2">
      <c r="A29" s="78">
        <v>0.2</v>
      </c>
      <c r="B29" s="39" t="s">
        <v>83</v>
      </c>
      <c r="C29" s="51" t="s">
        <v>135</v>
      </c>
      <c r="D29" s="41"/>
      <c r="E29" s="41"/>
      <c r="F29" s="41"/>
    </row>
    <row r="30" spans="1:8" ht="15" x14ac:dyDescent="0.2">
      <c r="A30" s="78">
        <v>0.4</v>
      </c>
      <c r="B30" s="39" t="s">
        <v>84</v>
      </c>
      <c r="C30" s="51" t="s">
        <v>136</v>
      </c>
      <c r="D30" s="41"/>
      <c r="E30" s="41"/>
      <c r="F30" s="41"/>
    </row>
    <row r="31" spans="1:8" ht="15" x14ac:dyDescent="0.2">
      <c r="A31" s="78">
        <v>0.6</v>
      </c>
      <c r="B31" s="39" t="s">
        <v>85</v>
      </c>
      <c r="C31" s="51" t="s">
        <v>137</v>
      </c>
      <c r="D31" s="41"/>
      <c r="E31" s="41"/>
      <c r="F31" s="41"/>
    </row>
    <row r="32" spans="1:8" ht="15" x14ac:dyDescent="0.2">
      <c r="A32" s="78">
        <v>0.8</v>
      </c>
      <c r="B32" s="39" t="s">
        <v>86</v>
      </c>
      <c r="C32" s="51" t="s">
        <v>138</v>
      </c>
      <c r="D32" s="41"/>
      <c r="E32" s="41"/>
      <c r="F32" s="41"/>
    </row>
    <row r="33" spans="1:18" ht="27" customHeight="1" x14ac:dyDescent="0.2">
      <c r="A33" s="78">
        <v>1</v>
      </c>
      <c r="B33" s="39" t="s">
        <v>87</v>
      </c>
      <c r="C33" s="51" t="s">
        <v>139</v>
      </c>
      <c r="D33" s="42"/>
      <c r="E33" s="42"/>
      <c r="F33" s="42"/>
    </row>
    <row r="36" spans="1:18" ht="15" x14ac:dyDescent="0.25">
      <c r="A36" s="124" t="s">
        <v>54</v>
      </c>
      <c r="B36" s="124"/>
      <c r="C36" s="124"/>
      <c r="D36" s="124"/>
      <c r="E36" s="124"/>
      <c r="G36" s="135" t="s">
        <v>55</v>
      </c>
      <c r="H36" s="135"/>
      <c r="I36" s="135"/>
      <c r="J36" s="135"/>
      <c r="K36" s="135"/>
      <c r="L36" s="135"/>
    </row>
    <row r="37" spans="1:18" ht="15" x14ac:dyDescent="0.25">
      <c r="A37" s="79"/>
      <c r="B37" s="79"/>
      <c r="C37" s="79" t="s">
        <v>88</v>
      </c>
      <c r="D37" s="131" t="s">
        <v>89</v>
      </c>
      <c r="E37" s="132"/>
      <c r="G37" s="57"/>
      <c r="H37" s="57"/>
      <c r="I37" s="57"/>
      <c r="J37" s="57"/>
      <c r="K37" s="57"/>
      <c r="L37" s="57"/>
    </row>
    <row r="38" spans="1:18" ht="15" x14ac:dyDescent="0.25">
      <c r="A38" s="79" t="s">
        <v>50</v>
      </c>
      <c r="B38" s="80" t="s">
        <v>51</v>
      </c>
      <c r="C38" s="80" t="s">
        <v>90</v>
      </c>
      <c r="D38" s="80" t="s">
        <v>91</v>
      </c>
      <c r="E38" s="80" t="s">
        <v>92</v>
      </c>
      <c r="G38" s="128" t="s">
        <v>56</v>
      </c>
      <c r="H38" s="130" t="s">
        <v>12</v>
      </c>
      <c r="I38" s="130"/>
      <c r="J38" s="130"/>
      <c r="K38" s="130"/>
      <c r="L38" s="130"/>
    </row>
    <row r="39" spans="1:18" ht="159.75" customHeight="1" x14ac:dyDescent="0.2">
      <c r="A39" s="78">
        <v>0.2</v>
      </c>
      <c r="B39" s="39" t="s">
        <v>93</v>
      </c>
      <c r="C39" s="63" t="s">
        <v>94</v>
      </c>
      <c r="D39" s="81" t="s">
        <v>95</v>
      </c>
      <c r="E39" s="43" t="s">
        <v>108</v>
      </c>
      <c r="G39" s="128"/>
      <c r="H39" s="115" t="s">
        <v>144</v>
      </c>
      <c r="I39" s="115" t="s">
        <v>145</v>
      </c>
      <c r="J39" s="115" t="s">
        <v>146</v>
      </c>
      <c r="K39" s="115" t="s">
        <v>147</v>
      </c>
      <c r="L39" s="115" t="s">
        <v>148</v>
      </c>
    </row>
    <row r="40" spans="1:18" ht="144" customHeight="1" x14ac:dyDescent="0.2">
      <c r="A40" s="78">
        <v>0.4</v>
      </c>
      <c r="B40" s="39" t="s">
        <v>57</v>
      </c>
      <c r="C40" s="63" t="s">
        <v>97</v>
      </c>
      <c r="D40" s="81" t="s">
        <v>98</v>
      </c>
      <c r="E40" s="43" t="s">
        <v>105</v>
      </c>
      <c r="G40" s="116" t="s">
        <v>149</v>
      </c>
      <c r="H40" s="113"/>
      <c r="I40" s="113"/>
      <c r="J40" s="113"/>
      <c r="K40" s="113"/>
      <c r="L40" s="45"/>
    </row>
    <row r="41" spans="1:18" ht="183" customHeight="1" x14ac:dyDescent="0.2">
      <c r="A41" s="78">
        <v>0.6</v>
      </c>
      <c r="B41" s="39" t="s">
        <v>58</v>
      </c>
      <c r="C41" s="63" t="s">
        <v>100</v>
      </c>
      <c r="D41" s="81" t="s">
        <v>101</v>
      </c>
      <c r="E41" s="43" t="s">
        <v>102</v>
      </c>
      <c r="G41" s="116" t="s">
        <v>150</v>
      </c>
      <c r="H41" s="44"/>
      <c r="I41" s="44"/>
      <c r="J41" s="113"/>
      <c r="K41" s="113"/>
      <c r="L41" s="45"/>
    </row>
    <row r="42" spans="1:18" ht="83.25" customHeight="1" x14ac:dyDescent="0.2">
      <c r="A42" s="78">
        <v>0.8</v>
      </c>
      <c r="B42" s="39" t="s">
        <v>21</v>
      </c>
      <c r="C42" s="63" t="s">
        <v>103</v>
      </c>
      <c r="D42" s="81" t="s">
        <v>104</v>
      </c>
      <c r="E42" s="43" t="s">
        <v>99</v>
      </c>
      <c r="G42" s="116" t="s">
        <v>151</v>
      </c>
      <c r="H42" s="44"/>
      <c r="I42" s="44"/>
      <c r="J42" s="44"/>
      <c r="K42" s="113"/>
      <c r="L42" s="45"/>
    </row>
    <row r="43" spans="1:18" ht="76.5" customHeight="1" x14ac:dyDescent="0.2">
      <c r="A43" s="78">
        <v>1</v>
      </c>
      <c r="B43" s="39" t="s">
        <v>59</v>
      </c>
      <c r="C43" s="63" t="s">
        <v>106</v>
      </c>
      <c r="D43" s="81" t="s">
        <v>107</v>
      </c>
      <c r="E43" s="43" t="s">
        <v>96</v>
      </c>
      <c r="G43" s="116" t="s">
        <v>152</v>
      </c>
      <c r="H43" s="114"/>
      <c r="I43" s="44"/>
      <c r="J43" s="44"/>
      <c r="K43" s="113"/>
      <c r="L43" s="45"/>
    </row>
    <row r="44" spans="1:18" ht="76.5" customHeight="1" x14ac:dyDescent="0.2">
      <c r="A44" s="105"/>
      <c r="B44" s="106"/>
      <c r="C44" s="107"/>
      <c r="D44" s="108"/>
      <c r="E44" s="109"/>
      <c r="G44" s="116" t="s">
        <v>153</v>
      </c>
      <c r="H44" s="114"/>
      <c r="I44" s="114"/>
      <c r="J44" s="44"/>
      <c r="K44" s="113"/>
      <c r="L44" s="45"/>
    </row>
    <row r="45" spans="1:18" ht="15" x14ac:dyDescent="0.2">
      <c r="G45" s="110"/>
      <c r="H45" s="111"/>
      <c r="I45" s="111"/>
      <c r="J45" s="111"/>
      <c r="K45" s="111"/>
      <c r="L45" s="111"/>
    </row>
    <row r="46" spans="1:18" x14ac:dyDescent="0.2">
      <c r="B46" s="46"/>
      <c r="C46" s="47" t="s">
        <v>60</v>
      </c>
      <c r="G46" s="112"/>
      <c r="H46" s="112"/>
      <c r="I46" s="112"/>
      <c r="J46" s="112"/>
      <c r="K46" s="112"/>
      <c r="L46" s="112"/>
    </row>
    <row r="47" spans="1:18" x14ac:dyDescent="0.2">
      <c r="B47" s="103" t="s">
        <v>140</v>
      </c>
      <c r="C47" s="46" t="s">
        <v>61</v>
      </c>
    </row>
    <row r="48" spans="1:18" ht="15" customHeight="1" x14ac:dyDescent="0.2">
      <c r="B48" s="48" t="s">
        <v>141</v>
      </c>
      <c r="C48" s="46" t="s">
        <v>109</v>
      </c>
      <c r="G48" s="104"/>
      <c r="H48" s="104"/>
      <c r="I48" s="104"/>
      <c r="J48" s="104"/>
      <c r="K48" s="104"/>
      <c r="L48" s="104"/>
      <c r="M48" s="104"/>
      <c r="N48" s="104"/>
      <c r="O48" s="104"/>
      <c r="P48" s="104"/>
      <c r="Q48" s="104"/>
      <c r="R48" s="104"/>
    </row>
    <row r="49" spans="2:18" ht="15" customHeight="1" x14ac:dyDescent="0.2">
      <c r="B49" s="49" t="s">
        <v>142</v>
      </c>
      <c r="C49" s="46" t="s">
        <v>110</v>
      </c>
      <c r="G49" s="104"/>
      <c r="H49" s="104"/>
      <c r="I49" s="104"/>
      <c r="J49" s="104"/>
      <c r="K49" s="104"/>
      <c r="L49" s="104"/>
      <c r="M49" s="104"/>
      <c r="N49" s="104"/>
      <c r="O49" s="104"/>
      <c r="P49" s="104"/>
      <c r="Q49" s="104"/>
      <c r="R49" s="104"/>
    </row>
    <row r="50" spans="2:18" ht="15" customHeight="1" x14ac:dyDescent="0.2">
      <c r="B50" s="50" t="s">
        <v>143</v>
      </c>
      <c r="C50" s="46" t="s">
        <v>111</v>
      </c>
      <c r="G50" s="104"/>
      <c r="H50" s="104"/>
      <c r="I50" s="104"/>
      <c r="J50" s="104"/>
      <c r="K50" s="104"/>
      <c r="L50" s="104"/>
      <c r="M50" s="104"/>
      <c r="N50" s="104"/>
      <c r="O50" s="104"/>
      <c r="P50" s="104"/>
      <c r="Q50" s="104"/>
      <c r="R50" s="104"/>
    </row>
    <row r="51" spans="2:18" ht="15" customHeight="1" x14ac:dyDescent="0.2">
      <c r="G51" s="104"/>
      <c r="H51" s="104"/>
      <c r="I51" s="104"/>
      <c r="J51" s="104"/>
      <c r="K51" s="104"/>
      <c r="L51" s="104"/>
      <c r="M51" s="104"/>
      <c r="N51" s="104"/>
      <c r="O51" s="104"/>
      <c r="P51" s="104"/>
      <c r="Q51" s="104"/>
      <c r="R51" s="104"/>
    </row>
    <row r="52" spans="2:18" ht="15" customHeight="1" x14ac:dyDescent="0.2">
      <c r="G52" s="104"/>
      <c r="H52" s="104"/>
      <c r="I52" s="104"/>
      <c r="J52" s="104"/>
      <c r="K52" s="104"/>
      <c r="L52" s="104"/>
      <c r="M52" s="104"/>
      <c r="N52" s="104"/>
      <c r="O52" s="104"/>
      <c r="P52" s="104"/>
      <c r="Q52" s="104"/>
      <c r="R52" s="104"/>
    </row>
    <row r="53" spans="2:18" ht="15" customHeight="1" x14ac:dyDescent="0.2">
      <c r="G53" s="104"/>
      <c r="H53" s="104"/>
      <c r="I53" s="104"/>
      <c r="J53" s="104"/>
      <c r="K53" s="104"/>
      <c r="L53" s="104"/>
      <c r="M53" s="104"/>
      <c r="N53" s="104"/>
      <c r="O53" s="104"/>
      <c r="P53" s="104"/>
      <c r="Q53" s="104"/>
      <c r="R53" s="104"/>
    </row>
    <row r="54" spans="2:18" ht="15" customHeight="1" x14ac:dyDescent="0.2">
      <c r="G54" s="104"/>
      <c r="H54" s="104"/>
      <c r="I54" s="104"/>
      <c r="J54" s="104"/>
      <c r="K54" s="104"/>
      <c r="L54" s="104"/>
      <c r="M54" s="104"/>
      <c r="N54" s="104"/>
      <c r="O54" s="104"/>
      <c r="P54" s="104"/>
      <c r="Q54" s="104"/>
      <c r="R54" s="104"/>
    </row>
    <row r="55" spans="2:18" ht="15" customHeight="1" x14ac:dyDescent="0.2">
      <c r="G55" s="104"/>
      <c r="H55" s="104"/>
      <c r="I55" s="104"/>
      <c r="J55" s="104"/>
      <c r="K55" s="104"/>
      <c r="L55" s="104"/>
      <c r="M55" s="104"/>
      <c r="N55" s="104"/>
      <c r="O55" s="104"/>
      <c r="P55" s="104"/>
      <c r="Q55" s="104"/>
      <c r="R55" s="104"/>
    </row>
    <row r="56" spans="2:18" ht="15" customHeight="1" x14ac:dyDescent="0.2">
      <c r="G56" s="104"/>
      <c r="H56" s="104"/>
      <c r="I56" s="104"/>
      <c r="J56" s="104"/>
      <c r="K56" s="104"/>
      <c r="L56" s="104"/>
      <c r="M56" s="104"/>
      <c r="N56" s="104"/>
      <c r="O56" s="104"/>
      <c r="P56" s="104"/>
      <c r="Q56" s="104"/>
      <c r="R56" s="104"/>
    </row>
    <row r="57" spans="2:18" x14ac:dyDescent="0.2">
      <c r="G57" s="104"/>
      <c r="H57" s="104"/>
      <c r="I57" s="104"/>
      <c r="J57" s="104"/>
      <c r="K57" s="104"/>
      <c r="L57" s="104"/>
      <c r="M57" s="104"/>
      <c r="N57" s="104"/>
      <c r="O57" s="104"/>
      <c r="P57" s="104"/>
      <c r="Q57" s="104"/>
      <c r="R57" s="104"/>
    </row>
    <row r="58" spans="2:18" x14ac:dyDescent="0.2">
      <c r="G58" s="104"/>
      <c r="H58" s="104"/>
      <c r="I58" s="104"/>
      <c r="J58" s="104"/>
      <c r="K58" s="104"/>
      <c r="L58" s="104"/>
      <c r="M58" s="104"/>
      <c r="N58" s="104"/>
      <c r="O58" s="104"/>
      <c r="P58" s="104"/>
      <c r="Q58" s="104"/>
      <c r="R58" s="104"/>
    </row>
    <row r="59" spans="2:18" x14ac:dyDescent="0.2">
      <c r="G59" s="104"/>
      <c r="H59" s="104"/>
      <c r="I59" s="104"/>
      <c r="J59" s="104"/>
      <c r="K59" s="104"/>
      <c r="L59" s="104"/>
      <c r="M59" s="104"/>
      <c r="N59" s="104"/>
      <c r="O59" s="104"/>
      <c r="P59" s="104"/>
      <c r="Q59" s="104"/>
      <c r="R59" s="104"/>
    </row>
    <row r="60" spans="2:18" x14ac:dyDescent="0.2">
      <c r="G60" s="104"/>
      <c r="H60" s="104"/>
      <c r="I60" s="104"/>
      <c r="J60" s="104"/>
      <c r="K60" s="104"/>
      <c r="L60" s="104"/>
      <c r="M60" s="104"/>
      <c r="N60" s="104"/>
      <c r="O60" s="104"/>
      <c r="P60" s="104"/>
      <c r="Q60" s="104"/>
      <c r="R60" s="104"/>
    </row>
    <row r="61" spans="2:18" ht="39.75" customHeight="1" x14ac:dyDescent="0.2">
      <c r="G61" s="104"/>
      <c r="H61" s="104"/>
      <c r="I61" s="104"/>
      <c r="J61" s="104"/>
      <c r="K61" s="104"/>
      <c r="L61" s="104"/>
      <c r="M61" s="104"/>
      <c r="N61" s="104"/>
      <c r="O61" s="104"/>
      <c r="P61" s="104"/>
      <c r="Q61" s="104"/>
      <c r="R61" s="104"/>
    </row>
    <row r="62" spans="2:18" x14ac:dyDescent="0.2">
      <c r="G62" s="104"/>
      <c r="H62" s="104"/>
      <c r="I62" s="104"/>
      <c r="J62" s="104"/>
      <c r="K62" s="104"/>
      <c r="L62" s="104"/>
      <c r="M62" s="104"/>
      <c r="N62" s="104"/>
      <c r="O62" s="104"/>
      <c r="P62" s="104"/>
      <c r="Q62" s="104"/>
      <c r="R62" s="104"/>
    </row>
    <row r="63" spans="2:18" ht="49.5" customHeight="1" x14ac:dyDescent="0.2">
      <c r="G63" s="104"/>
      <c r="H63" s="104"/>
      <c r="I63" s="104"/>
      <c r="J63" s="104"/>
      <c r="K63" s="104"/>
      <c r="L63" s="104"/>
      <c r="M63" s="104"/>
      <c r="N63" s="104"/>
      <c r="O63" s="104"/>
      <c r="P63" s="104"/>
      <c r="Q63" s="104"/>
      <c r="R63" s="104"/>
    </row>
    <row r="64" spans="2:18" x14ac:dyDescent="0.2">
      <c r="G64" s="104"/>
      <c r="H64" s="104"/>
      <c r="I64" s="104"/>
      <c r="J64" s="104"/>
      <c r="K64" s="104"/>
      <c r="L64" s="104"/>
      <c r="M64" s="104"/>
      <c r="N64" s="104"/>
      <c r="O64" s="104"/>
      <c r="P64" s="104"/>
      <c r="Q64" s="104"/>
      <c r="R64" s="104"/>
    </row>
    <row r="65" spans="7:18" x14ac:dyDescent="0.2">
      <c r="G65" s="104"/>
      <c r="H65" s="104"/>
      <c r="I65" s="104"/>
      <c r="J65" s="104"/>
      <c r="K65" s="104"/>
      <c r="L65" s="104"/>
      <c r="M65" s="104"/>
      <c r="N65" s="104"/>
      <c r="O65" s="104"/>
      <c r="P65" s="104"/>
      <c r="Q65" s="104"/>
      <c r="R65" s="104"/>
    </row>
    <row r="66" spans="7:18" x14ac:dyDescent="0.2">
      <c r="G66" s="104"/>
      <c r="H66" s="104"/>
      <c r="I66" s="104"/>
      <c r="J66" s="104"/>
      <c r="K66" s="104"/>
      <c r="L66" s="104"/>
      <c r="M66" s="104"/>
      <c r="N66" s="104"/>
      <c r="O66" s="104"/>
      <c r="P66" s="104"/>
      <c r="Q66" s="104"/>
      <c r="R66" s="104"/>
    </row>
  </sheetData>
  <mergeCells count="8">
    <mergeCell ref="G38:G39"/>
    <mergeCell ref="H38:L38"/>
    <mergeCell ref="D37:E37"/>
    <mergeCell ref="C18:H18"/>
    <mergeCell ref="B19:B24"/>
    <mergeCell ref="A27:C27"/>
    <mergeCell ref="A36:E36"/>
    <mergeCell ref="G36:L36"/>
  </mergeCells>
  <pageMargins left="0.7" right="0.7" top="0.75" bottom="0.75" header="0.3" footer="0.3"/>
  <pageSetup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928F7-B775-48F7-BDF1-C4CA7A77D287}">
  <dimension ref="A1:P33"/>
  <sheetViews>
    <sheetView tabSelected="1" view="pageBreakPreview" zoomScaleNormal="100" zoomScaleSheetLayoutView="100" workbookViewId="0">
      <selection activeCell="A9" sqref="A9:F9"/>
    </sheetView>
  </sheetViews>
  <sheetFormatPr baseColWidth="10" defaultRowHeight="15" x14ac:dyDescent="0.25"/>
  <cols>
    <col min="1" max="1" width="18.7109375" customWidth="1"/>
    <col min="2" max="2" width="16" customWidth="1"/>
    <col min="3" max="3" width="12" customWidth="1"/>
    <col min="4" max="4" width="4.42578125" bestFit="1" customWidth="1"/>
    <col min="5" max="5" width="24.42578125" customWidth="1"/>
    <col min="6" max="6" width="13.5703125" customWidth="1"/>
    <col min="7" max="7" width="9.140625" customWidth="1"/>
    <col min="8" max="8" width="25" bestFit="1" customWidth="1"/>
    <col min="12" max="13" width="0" hidden="1" customWidth="1"/>
    <col min="14" max="14" width="14.28515625" hidden="1" customWidth="1"/>
    <col min="15" max="16" width="0" hidden="1" customWidth="1"/>
  </cols>
  <sheetData>
    <row r="1" spans="1:16" x14ac:dyDescent="0.25">
      <c r="A1" s="150" t="s">
        <v>24</v>
      </c>
      <c r="B1" s="150"/>
      <c r="C1" s="150"/>
      <c r="D1" s="150"/>
      <c r="E1" s="150"/>
      <c r="F1" s="150"/>
      <c r="G1" s="150"/>
      <c r="H1" s="150"/>
    </row>
    <row r="2" spans="1:16" x14ac:dyDescent="0.25">
      <c r="A2" s="150" t="s">
        <v>13</v>
      </c>
      <c r="B2" s="151" t="s">
        <v>25</v>
      </c>
      <c r="C2" s="150" t="s">
        <v>115</v>
      </c>
      <c r="D2" s="150"/>
      <c r="E2" s="150" t="s">
        <v>26</v>
      </c>
      <c r="F2" s="152" t="s">
        <v>27</v>
      </c>
      <c r="G2" s="153"/>
      <c r="H2" s="150" t="str">
        <f>IF(C4="X", "Valor Probabilidad residual", "Valor Impacto Residual")</f>
        <v>Valor Probabilidad residual</v>
      </c>
    </row>
    <row r="3" spans="1:16" x14ac:dyDescent="0.25">
      <c r="A3" s="150"/>
      <c r="B3" s="151"/>
      <c r="C3" s="85" t="s">
        <v>116</v>
      </c>
      <c r="D3" s="85" t="s">
        <v>117</v>
      </c>
      <c r="E3" s="150"/>
      <c r="F3" s="154"/>
      <c r="G3" s="155"/>
      <c r="H3" s="150"/>
    </row>
    <row r="4" spans="1:16" ht="15" customHeight="1" x14ac:dyDescent="0.25">
      <c r="A4" s="146" t="str">
        <f>+Identificación!B5</f>
        <v>Puede suceder que no presenten oportunamente los informes de auditorías correspondientes</v>
      </c>
      <c r="B4" s="139" t="s">
        <v>41</v>
      </c>
      <c r="C4" s="140" t="s">
        <v>42</v>
      </c>
      <c r="D4" s="143"/>
      <c r="E4" s="95" t="s">
        <v>118</v>
      </c>
      <c r="F4" s="96" t="s">
        <v>119</v>
      </c>
      <c r="G4" s="86">
        <f>IF(F4=$L$7,10%,IF(F4=$L$8,5%,IF(F4=$L$9,2%,)))</f>
        <v>0.05</v>
      </c>
      <c r="H4" s="156">
        <f>IF(C4="X",Analisis!E7-(Analisis!E7*G9),Analisis!G7-(Analisis!G7*G9))</f>
        <v>0.33</v>
      </c>
    </row>
    <row r="5" spans="1:16" ht="30.75" customHeight="1" x14ac:dyDescent="0.25">
      <c r="A5" s="147"/>
      <c r="B5" s="139"/>
      <c r="C5" s="141"/>
      <c r="D5" s="144"/>
      <c r="E5" s="97" t="s">
        <v>120</v>
      </c>
      <c r="F5" s="84" t="s">
        <v>121</v>
      </c>
      <c r="G5" s="87">
        <f>IF(F5="Automático",10%,5%)</f>
        <v>0.1</v>
      </c>
      <c r="H5" s="148"/>
    </row>
    <row r="6" spans="1:16" x14ac:dyDescent="0.25">
      <c r="A6" s="147"/>
      <c r="B6" s="139"/>
      <c r="C6" s="141"/>
      <c r="D6" s="144"/>
      <c r="E6" s="97" t="s">
        <v>122</v>
      </c>
      <c r="F6" s="84" t="s">
        <v>123</v>
      </c>
      <c r="G6" s="87">
        <f>IF(F6="Documentado",10%,5%)</f>
        <v>0.1</v>
      </c>
      <c r="H6" s="148"/>
    </row>
    <row r="7" spans="1:16" x14ac:dyDescent="0.25">
      <c r="A7" s="147"/>
      <c r="B7" s="139"/>
      <c r="C7" s="141"/>
      <c r="D7" s="144"/>
      <c r="E7" s="97" t="s">
        <v>124</v>
      </c>
      <c r="F7" s="84" t="s">
        <v>125</v>
      </c>
      <c r="G7" s="87">
        <f>IF(F7="Continua",10%,5%)</f>
        <v>0.1</v>
      </c>
      <c r="H7" s="148"/>
      <c r="L7" t="s">
        <v>126</v>
      </c>
      <c r="M7" t="s">
        <v>121</v>
      </c>
      <c r="N7" t="s">
        <v>123</v>
      </c>
      <c r="O7" t="s">
        <v>125</v>
      </c>
      <c r="P7" t="s">
        <v>127</v>
      </c>
    </row>
    <row r="8" spans="1:16" x14ac:dyDescent="0.25">
      <c r="A8" s="147"/>
      <c r="B8" s="139"/>
      <c r="C8" s="142"/>
      <c r="D8" s="145"/>
      <c r="E8" s="97" t="s">
        <v>128</v>
      </c>
      <c r="F8" s="84" t="s">
        <v>127</v>
      </c>
      <c r="G8" s="87">
        <f>IF(F8="Con registro",10%,5%)</f>
        <v>0.1</v>
      </c>
      <c r="H8" s="148"/>
      <c r="L8" t="s">
        <v>119</v>
      </c>
      <c r="M8" t="s">
        <v>129</v>
      </c>
      <c r="N8" t="s">
        <v>130</v>
      </c>
      <c r="O8" t="s">
        <v>131</v>
      </c>
      <c r="P8" t="s">
        <v>132</v>
      </c>
    </row>
    <row r="9" spans="1:16" x14ac:dyDescent="0.25">
      <c r="A9" s="136" t="s">
        <v>133</v>
      </c>
      <c r="B9" s="137"/>
      <c r="C9" s="137"/>
      <c r="D9" s="137"/>
      <c r="E9" s="137"/>
      <c r="F9" s="138"/>
      <c r="G9" s="88">
        <f>SUM(G4:G8)</f>
        <v>0.44999999999999996</v>
      </c>
      <c r="H9" s="149"/>
      <c r="L9" t="s">
        <v>134</v>
      </c>
    </row>
    <row r="10" spans="1:16" ht="15" customHeight="1" x14ac:dyDescent="0.25">
      <c r="A10" s="146" t="str">
        <f>+Identificación!B6</f>
        <v>Puede suceder que se elaboren informes con información inconsistente y/o errónea.</v>
      </c>
      <c r="B10" s="139" t="s">
        <v>46</v>
      </c>
      <c r="C10" s="140" t="s">
        <v>42</v>
      </c>
      <c r="D10" s="143"/>
      <c r="E10" s="95" t="s">
        <v>118</v>
      </c>
      <c r="F10" s="96" t="s">
        <v>119</v>
      </c>
      <c r="G10" s="86">
        <f>IF(F10=$L$7,10%,IF(F10=$L$8,5%,IF(F10=$L$9,2%,)))</f>
        <v>0.05</v>
      </c>
      <c r="H10" s="98" t="str">
        <f>IF(C10="X", "Valor Probabilidad residual", "Valor Impacto Residual")</f>
        <v>Valor Probabilidad residual</v>
      </c>
    </row>
    <row r="11" spans="1:16" ht="15" customHeight="1" x14ac:dyDescent="0.25">
      <c r="A11" s="147"/>
      <c r="B11" s="139"/>
      <c r="C11" s="141"/>
      <c r="D11" s="144"/>
      <c r="E11" s="97" t="s">
        <v>120</v>
      </c>
      <c r="F11" s="84" t="s">
        <v>121</v>
      </c>
      <c r="G11" s="87">
        <f>IF(F11="Automático",10%,5%)</f>
        <v>0.1</v>
      </c>
      <c r="H11" s="148">
        <f>IF(C10="X",Analisis!E8-(Analisis!E8*G15),Analisis!G8-(Analisis!G8*G15))</f>
        <v>0.33</v>
      </c>
    </row>
    <row r="12" spans="1:16" ht="15" customHeight="1" x14ac:dyDescent="0.25">
      <c r="A12" s="147"/>
      <c r="B12" s="139"/>
      <c r="C12" s="141"/>
      <c r="D12" s="144"/>
      <c r="E12" s="97" t="s">
        <v>122</v>
      </c>
      <c r="F12" s="84" t="s">
        <v>123</v>
      </c>
      <c r="G12" s="87">
        <f>IF(F12="Documentado",10%,5%)</f>
        <v>0.1</v>
      </c>
      <c r="H12" s="148"/>
    </row>
    <row r="13" spans="1:16" x14ac:dyDescent="0.25">
      <c r="A13" s="147"/>
      <c r="B13" s="139"/>
      <c r="C13" s="141"/>
      <c r="D13" s="144"/>
      <c r="E13" s="97" t="s">
        <v>124</v>
      </c>
      <c r="F13" s="84" t="s">
        <v>125</v>
      </c>
      <c r="G13" s="87">
        <f>IF(F13="Continua",10%,5%)</f>
        <v>0.1</v>
      </c>
      <c r="H13" s="148"/>
    </row>
    <row r="14" spans="1:16" x14ac:dyDescent="0.25">
      <c r="A14" s="147"/>
      <c r="B14" s="139"/>
      <c r="C14" s="142"/>
      <c r="D14" s="145"/>
      <c r="E14" s="97" t="s">
        <v>128</v>
      </c>
      <c r="F14" s="84" t="s">
        <v>127</v>
      </c>
      <c r="G14" s="87">
        <f>IF(F14="Con registro",10%,5%)</f>
        <v>0.1</v>
      </c>
      <c r="H14" s="148"/>
    </row>
    <row r="15" spans="1:16" x14ac:dyDescent="0.25">
      <c r="A15" s="136" t="s">
        <v>133</v>
      </c>
      <c r="B15" s="137"/>
      <c r="C15" s="137"/>
      <c r="D15" s="137"/>
      <c r="E15" s="137"/>
      <c r="F15" s="138"/>
      <c r="G15" s="88">
        <f>SUM(G10:G14)</f>
        <v>0.44999999999999996</v>
      </c>
      <c r="H15" s="149"/>
    </row>
    <row r="16" spans="1:16" ht="15" customHeight="1" x14ac:dyDescent="0.25">
      <c r="A16" s="146" t="str">
        <f>+Identificación!B7</f>
        <v>Puede suceder la no presentacion de informes de ley a los diferentes entes externos</v>
      </c>
      <c r="B16" s="139" t="s">
        <v>47</v>
      </c>
      <c r="C16" s="140" t="s">
        <v>42</v>
      </c>
      <c r="D16" s="143"/>
      <c r="E16" s="95" t="s">
        <v>118</v>
      </c>
      <c r="F16" s="96" t="s">
        <v>119</v>
      </c>
      <c r="G16" s="86">
        <f>IF(F16=$L$7,10%,IF(F16=$L$8,5%,IF(F16=$L$9,2%,)))</f>
        <v>0.05</v>
      </c>
      <c r="H16" s="98" t="str">
        <f>IF(C16="X", "Valor Probabilidad residual", "Valor Impacto Residual")</f>
        <v>Valor Probabilidad residual</v>
      </c>
    </row>
    <row r="17" spans="1:8" x14ac:dyDescent="0.25">
      <c r="A17" s="147"/>
      <c r="B17" s="139"/>
      <c r="C17" s="141"/>
      <c r="D17" s="144"/>
      <c r="E17" s="97" t="s">
        <v>120</v>
      </c>
      <c r="F17" s="84" t="s">
        <v>121</v>
      </c>
      <c r="G17" s="87">
        <f>IF(F17="Automático",10%,5%)</f>
        <v>0.1</v>
      </c>
      <c r="H17" s="148">
        <f>IF(C16="X",Analisis!E9-(Analisis!E9*G21),Analisis!G9-(Analisis!G9*G21))</f>
        <v>0.44000000000000006</v>
      </c>
    </row>
    <row r="18" spans="1:8" x14ac:dyDescent="0.25">
      <c r="A18" s="147"/>
      <c r="B18" s="139"/>
      <c r="C18" s="141"/>
      <c r="D18" s="144"/>
      <c r="E18" s="97" t="s">
        <v>122</v>
      </c>
      <c r="F18" s="84" t="s">
        <v>123</v>
      </c>
      <c r="G18" s="87">
        <f>IF(F18="Documentado",10%,5%)</f>
        <v>0.1</v>
      </c>
      <c r="H18" s="148"/>
    </row>
    <row r="19" spans="1:8" x14ac:dyDescent="0.25">
      <c r="A19" s="147"/>
      <c r="B19" s="139"/>
      <c r="C19" s="141"/>
      <c r="D19" s="144"/>
      <c r="E19" s="97" t="s">
        <v>124</v>
      </c>
      <c r="F19" s="84" t="s">
        <v>125</v>
      </c>
      <c r="G19" s="87">
        <f>IF(F19="Continua",10%,5%)</f>
        <v>0.1</v>
      </c>
      <c r="H19" s="148"/>
    </row>
    <row r="20" spans="1:8" x14ac:dyDescent="0.25">
      <c r="A20" s="147"/>
      <c r="B20" s="139"/>
      <c r="C20" s="142"/>
      <c r="D20" s="145"/>
      <c r="E20" s="97" t="s">
        <v>128</v>
      </c>
      <c r="F20" s="84" t="s">
        <v>127</v>
      </c>
      <c r="G20" s="87">
        <f>IF(F20="Con registro",10%,5%)</f>
        <v>0.1</v>
      </c>
      <c r="H20" s="148"/>
    </row>
    <row r="21" spans="1:8" x14ac:dyDescent="0.25">
      <c r="A21" s="136" t="s">
        <v>133</v>
      </c>
      <c r="B21" s="137"/>
      <c r="C21" s="137"/>
      <c r="D21" s="137"/>
      <c r="E21" s="137"/>
      <c r="F21" s="138"/>
      <c r="G21" s="88">
        <f>SUM(G16:G20)</f>
        <v>0.44999999999999996</v>
      </c>
      <c r="H21" s="149"/>
    </row>
    <row r="22" spans="1:8" x14ac:dyDescent="0.25">
      <c r="A22" s="92"/>
      <c r="B22" s="89"/>
      <c r="C22" s="28"/>
      <c r="D22" s="28"/>
      <c r="E22" s="90"/>
      <c r="F22" s="91"/>
      <c r="G22" s="91"/>
      <c r="H22" s="89"/>
    </row>
    <row r="23" spans="1:8" x14ac:dyDescent="0.25">
      <c r="A23" s="93"/>
      <c r="B23" s="89"/>
      <c r="C23" s="28"/>
      <c r="D23" s="28"/>
      <c r="E23" s="90"/>
      <c r="F23" s="91"/>
      <c r="G23" s="91"/>
      <c r="H23" s="89"/>
    </row>
    <row r="24" spans="1:8" x14ac:dyDescent="0.25">
      <c r="A24" s="93"/>
      <c r="B24" s="89"/>
      <c r="C24" s="28"/>
      <c r="D24" s="28"/>
      <c r="E24" s="90"/>
      <c r="F24" s="91"/>
      <c r="G24" s="91"/>
      <c r="H24" s="89"/>
    </row>
    <row r="25" spans="1:8" x14ac:dyDescent="0.25">
      <c r="A25" s="93"/>
      <c r="B25" s="89"/>
      <c r="C25" s="28"/>
      <c r="D25" s="28"/>
      <c r="E25" s="90"/>
      <c r="F25" s="91"/>
      <c r="G25" s="91"/>
      <c r="H25" s="89"/>
    </row>
    <row r="26" spans="1:8" x14ac:dyDescent="0.25">
      <c r="A26" s="93"/>
      <c r="B26" s="89"/>
      <c r="C26" s="28"/>
      <c r="D26" s="28"/>
      <c r="E26" s="90"/>
      <c r="F26" s="91"/>
      <c r="G26" s="91"/>
      <c r="H26" s="89"/>
    </row>
    <row r="27" spans="1:8" x14ac:dyDescent="0.25">
      <c r="A27" s="94"/>
      <c r="B27" s="90"/>
      <c r="C27" s="91"/>
      <c r="D27" s="91"/>
      <c r="E27" s="90"/>
      <c r="F27" s="91"/>
      <c r="G27" s="91"/>
      <c r="H27" s="90"/>
    </row>
    <row r="28" spans="1:8" x14ac:dyDescent="0.25">
      <c r="A28" s="93"/>
      <c r="B28" s="89"/>
      <c r="C28" s="28"/>
      <c r="D28" s="28"/>
      <c r="E28" s="90"/>
      <c r="F28" s="91"/>
      <c r="G28" s="91"/>
      <c r="H28" s="89"/>
    </row>
    <row r="29" spans="1:8" x14ac:dyDescent="0.25">
      <c r="A29" s="93"/>
      <c r="B29" s="89"/>
      <c r="C29" s="28"/>
      <c r="D29" s="28"/>
      <c r="E29" s="90"/>
      <c r="F29" s="91"/>
      <c r="G29" s="91"/>
      <c r="H29" s="89"/>
    </row>
    <row r="30" spans="1:8" x14ac:dyDescent="0.25">
      <c r="A30" s="93"/>
      <c r="B30" s="89"/>
      <c r="C30" s="28"/>
      <c r="D30" s="28"/>
      <c r="E30" s="90"/>
      <c r="F30" s="91"/>
      <c r="G30" s="91"/>
      <c r="H30" s="89"/>
    </row>
    <row r="31" spans="1:8" x14ac:dyDescent="0.25">
      <c r="A31" s="93"/>
      <c r="B31" s="89"/>
      <c r="C31" s="28"/>
      <c r="D31" s="28"/>
      <c r="E31" s="90"/>
      <c r="F31" s="91"/>
      <c r="G31" s="91"/>
      <c r="H31" s="89"/>
    </row>
    <row r="32" spans="1:8" x14ac:dyDescent="0.25">
      <c r="A32" s="93"/>
      <c r="B32" s="89"/>
      <c r="C32" s="28"/>
      <c r="D32" s="28"/>
      <c r="E32" s="90"/>
      <c r="F32" s="91"/>
      <c r="G32" s="91"/>
      <c r="H32" s="89"/>
    </row>
    <row r="33" spans="8:8" x14ac:dyDescent="0.25">
      <c r="H33" s="90"/>
    </row>
  </sheetData>
  <mergeCells count="25">
    <mergeCell ref="H11:H15"/>
    <mergeCell ref="H17:H21"/>
    <mergeCell ref="A1:H1"/>
    <mergeCell ref="A2:A3"/>
    <mergeCell ref="B2:B3"/>
    <mergeCell ref="C2:D2"/>
    <mergeCell ref="E2:E3"/>
    <mergeCell ref="F2:G3"/>
    <mergeCell ref="H2:H3"/>
    <mergeCell ref="A4:A8"/>
    <mergeCell ref="B4:B8"/>
    <mergeCell ref="C4:C8"/>
    <mergeCell ref="D4:D8"/>
    <mergeCell ref="H4:H9"/>
    <mergeCell ref="A9:F9"/>
    <mergeCell ref="A10:A14"/>
    <mergeCell ref="A21:F21"/>
    <mergeCell ref="B10:B14"/>
    <mergeCell ref="C10:C14"/>
    <mergeCell ref="D10:D14"/>
    <mergeCell ref="A15:F15"/>
    <mergeCell ref="A16:A20"/>
    <mergeCell ref="B16:B20"/>
    <mergeCell ref="C16:C20"/>
    <mergeCell ref="D16:D20"/>
  </mergeCells>
  <dataValidations count="5">
    <dataValidation type="list" allowBlank="1" showInputMessage="1" showErrorMessage="1" sqref="F4 F10 F16" xr:uid="{9DB878B3-BC95-4C23-9AB9-590300049F52}">
      <formula1>$L$7:$L$9</formula1>
    </dataValidation>
    <dataValidation type="list" allowBlank="1" showInputMessage="1" showErrorMessage="1" sqref="F8 F14 F20" xr:uid="{79888D39-C417-4B4D-B113-30CF28CFF9DD}">
      <formula1>$P$7:$P$8</formula1>
    </dataValidation>
    <dataValidation type="list" allowBlank="1" showInputMessage="1" showErrorMessage="1" sqref="F7 F13 F19" xr:uid="{4725B11D-0DC2-472C-86D4-959A622041A3}">
      <formula1>$O$7:$O$8</formula1>
    </dataValidation>
    <dataValidation type="list" allowBlank="1" showInputMessage="1" showErrorMessage="1" sqref="F6 F12 F18" xr:uid="{10B58D1D-837A-45C5-9A6D-917E21563F7F}">
      <formula1>$N$7:$N$8</formula1>
    </dataValidation>
    <dataValidation type="list" allowBlank="1" showInputMessage="1" showErrorMessage="1" sqref="F5 F11 F17" xr:uid="{DF921EE1-B9F1-4563-869A-694767209484}">
      <formula1>$M$7:$M$8</formula1>
    </dataValidation>
  </dataValidations>
  <printOptions horizontalCentered="1" verticalCentered="1"/>
  <pageMargins left="0.70866141732283472" right="0.70866141732283472" top="1.6929133858267718" bottom="0.74803149606299213" header="0.31496062992125984" footer="0.31496062992125984"/>
  <pageSetup paperSize="119" scale="95" orientation="landscape" r:id="rId1"/>
  <headerFooter>
    <oddHeader>&amp;L&amp;G&amp;CMAPA DE RIESGOS
INSTITUCIONAL, POR PROCESOS Y DE CORRUPCIÓN
2021&amp;R&amp;G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8"/>
  <sheetViews>
    <sheetView workbookViewId="0">
      <selection activeCell="J8" sqref="J8"/>
    </sheetView>
  </sheetViews>
  <sheetFormatPr baseColWidth="10" defaultRowHeight="15" x14ac:dyDescent="0.25"/>
  <cols>
    <col min="1" max="1" width="39" customWidth="1"/>
    <col min="8" max="8" width="28" customWidth="1"/>
  </cols>
  <sheetData>
    <row r="1" spans="1:8" ht="15.75" thickBot="1" x14ac:dyDescent="0.3"/>
    <row r="2" spans="1:8" ht="15.75" thickTop="1" x14ac:dyDescent="0.25">
      <c r="A2" s="157" t="s">
        <v>30</v>
      </c>
      <c r="B2" s="158"/>
      <c r="C2" s="158"/>
      <c r="D2" s="158"/>
      <c r="E2" s="158"/>
      <c r="F2" s="158"/>
      <c r="G2" s="158"/>
      <c r="H2" s="159"/>
    </row>
    <row r="3" spans="1:8" x14ac:dyDescent="0.25">
      <c r="A3" s="160" t="e">
        <f>+'Contexto Estratégico'!#REF!</f>
        <v>#REF!</v>
      </c>
      <c r="B3" s="125"/>
      <c r="C3" s="125"/>
      <c r="D3" s="125"/>
      <c r="E3" s="125"/>
      <c r="F3" s="125"/>
      <c r="G3" s="125"/>
      <c r="H3" s="161"/>
    </row>
    <row r="4" spans="1:8" ht="15.75" thickBot="1" x14ac:dyDescent="0.3">
      <c r="A4" s="162" t="str">
        <f>+'Contexto Estratégico'!A1:D1</f>
        <v>CONTEXTO ESTRATÉGICO</v>
      </c>
      <c r="B4" s="163"/>
      <c r="C4" s="163"/>
      <c r="D4" s="163"/>
      <c r="E4" s="163"/>
      <c r="F4" s="163"/>
      <c r="G4" s="163"/>
      <c r="H4" s="164"/>
    </row>
    <row r="5" spans="1:8" ht="16.5" thickTop="1" thickBot="1" x14ac:dyDescent="0.3">
      <c r="A5" s="165" t="s">
        <v>13</v>
      </c>
      <c r="B5" s="167" t="s">
        <v>14</v>
      </c>
      <c r="C5" s="168"/>
      <c r="D5" s="168"/>
      <c r="E5" s="169"/>
      <c r="F5" s="170" t="s">
        <v>28</v>
      </c>
      <c r="G5" s="172" t="s">
        <v>16</v>
      </c>
      <c r="H5" s="173" t="s">
        <v>17</v>
      </c>
    </row>
    <row r="6" spans="1:8" ht="15.75" thickTop="1" x14ac:dyDescent="0.25">
      <c r="A6" s="166"/>
      <c r="B6" s="157" t="s">
        <v>15</v>
      </c>
      <c r="C6" s="159"/>
      <c r="D6" s="157" t="s">
        <v>12</v>
      </c>
      <c r="E6" s="159"/>
      <c r="F6" s="171"/>
      <c r="G6" s="127"/>
      <c r="H6" s="174"/>
    </row>
    <row r="7" spans="1:8" x14ac:dyDescent="0.25">
      <c r="A7" s="166"/>
      <c r="B7" s="6" t="s">
        <v>19</v>
      </c>
      <c r="C7" s="7" t="s">
        <v>20</v>
      </c>
      <c r="D7" s="6" t="s">
        <v>19</v>
      </c>
      <c r="E7" s="7" t="s">
        <v>20</v>
      </c>
      <c r="F7" s="171"/>
      <c r="G7" s="127"/>
      <c r="H7" s="174"/>
    </row>
    <row r="8" spans="1:8" ht="42.75" x14ac:dyDescent="0.25">
      <c r="A8" s="19" t="str">
        <f>+Identificación!B5</f>
        <v>Puede suceder que no presenten oportunamente los informes de auditorías correspondientes</v>
      </c>
      <c r="B8" s="17">
        <v>3</v>
      </c>
      <c r="C8" s="17" t="s">
        <v>18</v>
      </c>
      <c r="D8" s="17">
        <v>4</v>
      </c>
      <c r="E8" s="8" t="s">
        <v>21</v>
      </c>
      <c r="F8" s="14">
        <f>+Identificación!E3</f>
        <v>0</v>
      </c>
      <c r="G8" s="10" t="s">
        <v>23</v>
      </c>
      <c r="H8" s="8" t="s">
        <v>22</v>
      </c>
    </row>
    <row r="9" spans="1:8" x14ac:dyDescent="0.25">
      <c r="A9" s="12"/>
      <c r="B9" s="17"/>
      <c r="C9" s="8"/>
      <c r="D9" s="17"/>
      <c r="E9" s="8"/>
      <c r="F9" s="14"/>
      <c r="G9" s="10"/>
      <c r="H9" s="8"/>
    </row>
    <row r="10" spans="1:8" x14ac:dyDescent="0.25">
      <c r="A10" s="12"/>
      <c r="B10" s="17"/>
      <c r="C10" s="8"/>
      <c r="D10" s="17"/>
      <c r="E10" s="8"/>
      <c r="F10" s="14"/>
      <c r="G10" s="10"/>
      <c r="H10" s="8"/>
    </row>
    <row r="11" spans="1:8" x14ac:dyDescent="0.25">
      <c r="A11" s="12"/>
      <c r="B11" s="17"/>
      <c r="C11" s="8"/>
      <c r="D11" s="17"/>
      <c r="E11" s="8"/>
      <c r="F11" s="14"/>
      <c r="G11" s="10"/>
      <c r="H11" s="8"/>
    </row>
    <row r="12" spans="1:8" x14ac:dyDescent="0.25">
      <c r="A12" s="12"/>
      <c r="B12" s="13"/>
      <c r="C12" s="8"/>
      <c r="D12" s="13"/>
      <c r="E12" s="8"/>
      <c r="F12" s="14"/>
      <c r="G12" s="10"/>
      <c r="H12" s="8"/>
    </row>
    <row r="13" spans="1:8" x14ac:dyDescent="0.25">
      <c r="A13" s="12"/>
      <c r="B13" s="13"/>
      <c r="C13" s="8"/>
      <c r="D13" s="13"/>
      <c r="E13" s="8"/>
      <c r="F13" s="14"/>
      <c r="G13" s="10"/>
      <c r="H13" s="8"/>
    </row>
    <row r="14" spans="1:8" x14ac:dyDescent="0.25">
      <c r="A14" s="12"/>
      <c r="B14" s="13"/>
      <c r="C14" s="8"/>
      <c r="D14" s="13"/>
      <c r="E14" s="8"/>
      <c r="F14" s="14"/>
      <c r="G14" s="10"/>
      <c r="H14" s="8"/>
    </row>
    <row r="15" spans="1:8" x14ac:dyDescent="0.25">
      <c r="A15" s="12"/>
      <c r="B15" s="13"/>
      <c r="C15" s="8"/>
      <c r="D15" s="13"/>
      <c r="E15" s="8"/>
      <c r="F15" s="14"/>
      <c r="G15" s="10"/>
      <c r="H15" s="8"/>
    </row>
    <row r="16" spans="1:8" x14ac:dyDescent="0.25">
      <c r="A16" s="12"/>
      <c r="B16" s="13"/>
      <c r="C16" s="8"/>
      <c r="D16" s="13"/>
      <c r="E16" s="8"/>
      <c r="F16" s="14"/>
      <c r="G16" s="10"/>
      <c r="H16" s="8"/>
    </row>
    <row r="17" spans="1:8" ht="15.75" thickBot="1" x14ac:dyDescent="0.3">
      <c r="A17" s="12">
        <f>+Identificación!B11</f>
        <v>0</v>
      </c>
      <c r="B17" s="15"/>
      <c r="C17" s="9"/>
      <c r="D17" s="15"/>
      <c r="E17" s="9"/>
      <c r="F17" s="16"/>
      <c r="G17" s="11"/>
      <c r="H17" s="9"/>
    </row>
    <row r="18" spans="1:8" ht="15.75" thickTop="1" x14ac:dyDescent="0.25"/>
  </sheetData>
  <mergeCells count="10">
    <mergeCell ref="A2:H2"/>
    <mergeCell ref="A3:H3"/>
    <mergeCell ref="A4:H4"/>
    <mergeCell ref="A5:A7"/>
    <mergeCell ref="B5:E5"/>
    <mergeCell ref="F5:F7"/>
    <mergeCell ref="G5:G7"/>
    <mergeCell ref="H5:H7"/>
    <mergeCell ref="B6:C6"/>
    <mergeCell ref="D6:E6"/>
  </mergeCells>
  <conditionalFormatting sqref="C9:C11">
    <cfRule type="containsText" dxfId="79" priority="58" operator="containsText" text="Improbable">
      <formula>NOT(ISERROR(SEARCH("Improbable",C9)))</formula>
    </cfRule>
    <cfRule type="containsText" dxfId="78" priority="59" operator="containsText" text="Casi seguro">
      <formula>NOT(ISERROR(SEARCH("Casi seguro",C9)))</formula>
    </cfRule>
    <cfRule type="containsText" dxfId="77" priority="60" operator="containsText" text="Probable">
      <formula>NOT(ISERROR(SEARCH("Probable",C9)))</formula>
    </cfRule>
    <cfRule type="containsText" dxfId="76" priority="63" operator="containsText" text="Raro">
      <formula>NOT(ISERROR(SEARCH("Raro",C9)))</formula>
    </cfRule>
  </conditionalFormatting>
  <conditionalFormatting sqref="G8:G17">
    <cfRule type="containsText" dxfId="75" priority="69" operator="containsText" text="extrema">
      <formula>NOT(ISERROR(SEARCH("extrema",G8)))</formula>
    </cfRule>
    <cfRule type="containsText" dxfId="74" priority="70" operator="containsText" text="Alta">
      <formula>NOT(ISERROR(SEARCH("Alta",G8)))</formula>
    </cfRule>
    <cfRule type="containsText" dxfId="73" priority="71" operator="containsText" text="moderada">
      <formula>NOT(ISERROR(SEARCH("moderada",G8)))</formula>
    </cfRule>
    <cfRule type="containsText" dxfId="72" priority="72" operator="containsText" text="Zona de riesgo baja">
      <formula>NOT(ISERROR(SEARCH("Zona de riesgo baja",G8)))</formula>
    </cfRule>
  </conditionalFormatting>
  <conditionalFormatting sqref="B8:B17">
    <cfRule type="containsText" dxfId="71" priority="61" operator="containsText" text="4">
      <formula>NOT(ISERROR(SEARCH("4",B8)))</formula>
    </cfRule>
    <cfRule type="containsText" dxfId="70" priority="62" operator="containsText" text="4">
      <formula>NOT(ISERROR(SEARCH("4",B8)))</formula>
    </cfRule>
    <cfRule type="containsText" dxfId="69" priority="64" operator="containsText" text="5">
      <formula>NOT(ISERROR(SEARCH("5",B8)))</formula>
    </cfRule>
    <cfRule type="containsText" dxfId="68" priority="65" operator="containsText" text="4">
      <formula>NOT(ISERROR(SEARCH("4",B8)))</formula>
    </cfRule>
    <cfRule type="containsText" dxfId="67" priority="66" operator="containsText" text="3">
      <formula>NOT(ISERROR(SEARCH("3",B8)))</formula>
    </cfRule>
    <cfRule type="containsText" dxfId="66" priority="67" operator="containsText" text="2">
      <formula>NOT(ISERROR(SEARCH("2",B8)))</formula>
    </cfRule>
    <cfRule type="containsText" dxfId="65" priority="68" operator="containsText" text="1">
      <formula>NOT(ISERROR(SEARCH("1",B8)))</formula>
    </cfRule>
  </conditionalFormatting>
  <conditionalFormatting sqref="D8:D17">
    <cfRule type="containsText" dxfId="64" priority="46" operator="containsText" text="5">
      <formula>NOT(ISERROR(SEARCH("5",D8)))</formula>
    </cfRule>
    <cfRule type="containsText" dxfId="63" priority="50" operator="containsText" text="4">
      <formula>NOT(ISERROR(SEARCH("4",D8)))</formula>
    </cfRule>
    <cfRule type="containsText" dxfId="62" priority="51" operator="containsText" text="4">
      <formula>NOT(ISERROR(SEARCH("4",D8)))</formula>
    </cfRule>
    <cfRule type="containsText" dxfId="61" priority="53" operator="containsText" text="3">
      <formula>NOT(ISERROR(SEARCH("3",D8)))</formula>
    </cfRule>
    <cfRule type="containsText" dxfId="60" priority="55" operator="containsText" text="2">
      <formula>NOT(ISERROR(SEARCH("2",D8)))</formula>
    </cfRule>
    <cfRule type="containsText" dxfId="59" priority="57" operator="containsText" text="1">
      <formula>NOT(ISERROR(SEARCH("1",D8)))</formula>
    </cfRule>
  </conditionalFormatting>
  <conditionalFormatting sqref="E8:E17">
    <cfRule type="containsText" dxfId="58" priority="45" operator="containsText" text="Catastrofico">
      <formula>NOT(ISERROR(SEARCH("Catastrofico",E8)))</formula>
    </cfRule>
    <cfRule type="containsText" dxfId="57" priority="47" operator="containsText" text="Mayor">
      <formula>NOT(ISERROR(SEARCH("Mayor",E8)))</formula>
    </cfRule>
    <cfRule type="containsText" dxfId="56" priority="48" operator="containsText" text="Moderado">
      <formula>NOT(ISERROR(SEARCH("Moderado",E8)))</formula>
    </cfRule>
    <cfRule type="containsText" dxfId="55" priority="49" operator="containsText" text="Menor">
      <formula>NOT(ISERROR(SEARCH("Menor",E8)))</formula>
    </cfRule>
    <cfRule type="containsText" dxfId="54" priority="52" operator="containsText" text="Menor">
      <formula>NOT(ISERROR(SEARCH("Menor",E8)))</formula>
    </cfRule>
    <cfRule type="containsText" dxfId="53" priority="54" operator="containsText" text="Menor">
      <formula>NOT(ISERROR(SEARCH("Menor",E8)))</formula>
    </cfRule>
    <cfRule type="containsText" dxfId="52" priority="56" operator="containsText" text="Insignificante">
      <formula>NOT(ISERROR(SEARCH("Insignificante",E8)))</formula>
    </cfRule>
  </conditionalFormatting>
  <conditionalFormatting sqref="C12:C17">
    <cfRule type="containsText" dxfId="51" priority="24" operator="containsText" text="Improbable">
      <formula>NOT(ISERROR(SEARCH("Improbable",C12)))</formula>
    </cfRule>
    <cfRule type="containsText" dxfId="50" priority="25" operator="containsText" text="Casi seguro">
      <formula>NOT(ISERROR(SEARCH("Casi seguro",C12)))</formula>
    </cfRule>
    <cfRule type="containsText" dxfId="49" priority="26" operator="containsText" text="Probable">
      <formula>NOT(ISERROR(SEARCH("Probable",C12)))</formula>
    </cfRule>
    <cfRule type="containsText" dxfId="48" priority="27" operator="containsText" text="Probable">
      <formula>NOT(ISERROR(SEARCH("Probable",C12)))</formula>
    </cfRule>
    <cfRule type="containsText" dxfId="47" priority="28" operator="containsText" text="Posible">
      <formula>NOT(ISERROR(SEARCH("Posible",C12)))</formula>
    </cfRule>
    <cfRule type="containsText" dxfId="46" priority="29" operator="containsText" text="Improbable">
      <formula>NOT(ISERROR(SEARCH("Improbable",C12)))</formula>
    </cfRule>
    <cfRule type="containsText" dxfId="45" priority="30" operator="containsText" text="Raro">
      <formula>NOT(ISERROR(SEARCH("Raro",C12)))</formula>
    </cfRule>
    <cfRule type="dataBar" priority="31">
      <dataBar>
        <cfvo type="min"/>
        <cfvo type="max"/>
        <color rgb="FF638EC6"/>
      </dataBar>
      <extLst>
        <ext xmlns:x14="http://schemas.microsoft.com/office/spreadsheetml/2009/9/main" uri="{B025F937-C7B1-47D3-B67F-A62EFF666E3E}">
          <x14:id>{E5C273A2-BE0D-4C32-B556-19D3F60D633F}</x14:id>
        </ext>
      </extLst>
    </cfRule>
  </conditionalFormatting>
  <conditionalFormatting sqref="H12:H17">
    <cfRule type="containsText" dxfId="44" priority="9" operator="containsText" text="Reducir el riesgo, evitar, compartir o transferir">
      <formula>NOT(ISERROR(SEARCH("Reducir el riesgo, evitar, compartir o transferir",H12)))</formula>
    </cfRule>
    <cfRule type="containsText" dxfId="43" priority="10" operator="containsText" text="Reducir el riesgo, evitar, compartir o transferir">
      <formula>NOT(ISERROR(SEARCH("Reducir el riesgo, evitar, compartir o transferir",H12)))</formula>
    </cfRule>
    <cfRule type="containsText" dxfId="42" priority="11" operator="containsText" text="Asumir el riesgo, reducir el riesgo">
      <formula>NOT(ISERROR(SEARCH("Asumir el riesgo, reducir el riesgo",H12)))</formula>
    </cfRule>
    <cfRule type="containsText" dxfId="41" priority="12" operator="containsText" text="Asumir el riesgo">
      <formula>NOT(ISERROR(SEARCH("Asumir el riesgo",H12)))</formula>
    </cfRule>
  </conditionalFormatting>
  <conditionalFormatting sqref="C9:C11">
    <cfRule type="containsText" dxfId="40" priority="8" operator="containsText" text="Posible">
      <formula>NOT(ISERROR(SEARCH("Posible",C9)))</formula>
    </cfRule>
  </conditionalFormatting>
  <conditionalFormatting sqref="C8">
    <cfRule type="containsText" dxfId="39" priority="1" operator="containsText" text="4">
      <formula>NOT(ISERROR(SEARCH("4",C8)))</formula>
    </cfRule>
    <cfRule type="containsText" dxfId="38" priority="2" operator="containsText" text="4">
      <formula>NOT(ISERROR(SEARCH("4",C8)))</formula>
    </cfRule>
    <cfRule type="containsText" dxfId="37" priority="3" operator="containsText" text="5">
      <formula>NOT(ISERROR(SEARCH("5",C8)))</formula>
    </cfRule>
    <cfRule type="containsText" dxfId="36" priority="4" operator="containsText" text="4">
      <formula>NOT(ISERROR(SEARCH("4",C8)))</formula>
    </cfRule>
    <cfRule type="containsText" dxfId="35" priority="5" operator="containsText" text="3">
      <formula>NOT(ISERROR(SEARCH("3",C8)))</formula>
    </cfRule>
    <cfRule type="containsText" dxfId="34" priority="6" operator="containsText" text="2">
      <formula>NOT(ISERROR(SEARCH("2",C8)))</formula>
    </cfRule>
    <cfRule type="containsText" dxfId="33" priority="7" operator="containsText" text="1">
      <formula>NOT(ISERROR(SEARCH("1",C8)))</formula>
    </cfRule>
  </conditionalFormatting>
  <dataValidations count="5">
    <dataValidation type="list" allowBlank="1" showInputMessage="1" showErrorMessage="1" prompt="Selecciones la medida de respuesta al riesgo correspondiente a la zona de riesgo definida en la columna anterior" sqref="H8:H17" xr:uid="{00000000-0002-0000-0400-000000000000}">
      <formula1>#REF!</formula1>
    </dataValidation>
    <dataValidation type="list" allowBlank="1" showInputMessage="1" showErrorMessage="1" prompt="Identificar la zona de riesgo ubicándola en la matriz de riesgo inherente" sqref="G8:G17" xr:uid="{00000000-0002-0000-0400-000001000000}">
      <formula1>#REF!</formula1>
    </dataValidation>
    <dataValidation type="list" allowBlank="1" showInputMessage="1" showErrorMessage="1" prompt="Seleccione el descriptor correspondiende al valor dado en la columna anterior" sqref="E8:E17" xr:uid="{00000000-0002-0000-0400-000002000000}">
      <formula1>#REF!</formula1>
    </dataValidation>
    <dataValidation type="list" allowBlank="1" showInputMessage="1" showErrorMessage="1" sqref="D8:D17 B8:B17" xr:uid="{00000000-0002-0000-0400-000003000000}">
      <formula1>#REF!</formula1>
    </dataValidation>
    <dataValidation type="list" allowBlank="1" showInputMessage="1" showErrorMessage="1" prompt="Seleccione el descriptor correspondiente al valor de columna anterior" sqref="C8:C17" xr:uid="{00000000-0002-0000-0400-000004000000}">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E5C273A2-BE0D-4C32-B556-19D3F60D633F}">
            <x14:dataBar minLength="0" maxLength="100" border="1" negativeBarBorderColorSameAsPositive="0">
              <x14:cfvo type="autoMin"/>
              <x14:cfvo type="autoMax"/>
              <x14:borderColor rgb="FF638EC6"/>
              <x14:negativeFillColor rgb="FFFF0000"/>
              <x14:negativeBorderColor rgb="FFFF0000"/>
              <x14:axisColor rgb="FF000000"/>
            </x14:dataBar>
          </x14:cfRule>
          <xm:sqref>C12:C17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863D-0C5C-49A9-9DC4-FD1612E498EA}">
  <dimension ref="A1:I11"/>
  <sheetViews>
    <sheetView view="pageBreakPreview" zoomScaleNormal="80" zoomScaleSheetLayoutView="100" zoomScalePageLayoutView="55" workbookViewId="0">
      <selection activeCell="A3" sqref="A3:H3"/>
    </sheetView>
  </sheetViews>
  <sheetFormatPr baseColWidth="10" defaultColWidth="11" defaultRowHeight="14.25" x14ac:dyDescent="0.2"/>
  <cols>
    <col min="1" max="1" width="25.5703125" style="5" bestFit="1" customWidth="1"/>
    <col min="2" max="2" width="6.28515625" style="5" customWidth="1"/>
    <col min="3" max="3" width="11" style="5" customWidth="1"/>
    <col min="4" max="4" width="7.5703125" style="5" customWidth="1"/>
    <col min="5" max="5" width="12.140625" style="5" customWidth="1"/>
    <col min="6" max="6" width="33.42578125" style="5" customWidth="1"/>
    <col min="7" max="7" width="14.7109375" style="5" bestFit="1" customWidth="1"/>
    <col min="8" max="8" width="29.5703125" style="5" customWidth="1"/>
    <col min="9" max="9" width="55.28515625" style="5" customWidth="1"/>
    <col min="10" max="25" width="11" style="5"/>
    <col min="26" max="26" width="0" style="5" hidden="1" customWidth="1"/>
    <col min="27" max="16384" width="11" style="5"/>
  </cols>
  <sheetData>
    <row r="1" spans="1:9" ht="15" x14ac:dyDescent="0.25">
      <c r="A1" s="124" t="s">
        <v>29</v>
      </c>
      <c r="B1" s="124"/>
      <c r="C1" s="124"/>
      <c r="D1" s="124"/>
      <c r="E1" s="124"/>
      <c r="F1" s="124"/>
      <c r="G1" s="124"/>
      <c r="H1" s="124"/>
    </row>
    <row r="2" spans="1:9" x14ac:dyDescent="0.2">
      <c r="A2" s="125" t="str">
        <f>+'Contexto Estratégico'!A2:D2</f>
        <v>PROCESO: GESTION EN CONTROL Y EVALUACION</v>
      </c>
      <c r="B2" s="125"/>
      <c r="C2" s="125"/>
      <c r="D2" s="125"/>
      <c r="E2" s="125"/>
      <c r="F2" s="125"/>
      <c r="G2" s="125"/>
      <c r="H2" s="125"/>
    </row>
    <row r="3" spans="1:9" ht="50.25" customHeight="1" x14ac:dyDescent="0.2">
      <c r="A3" s="121" t="str">
        <f>+'Contexto Estratégico'!A3:D3</f>
        <v>OBJETIVO: Llevar a cabo el conjunto de planes, principios, normas, procedimientos y mecanismos de verificación y evaluación adoptados por la Contraloría General de Santander, con el fin de procurar que todas las actividades y operaciones administrativas se realicen de conformidad con los requisitos legales, reglamentarios y los establecidos por la propia CGS.</v>
      </c>
      <c r="B3" s="121"/>
      <c r="C3" s="121"/>
      <c r="D3" s="121"/>
      <c r="E3" s="121"/>
      <c r="F3" s="121"/>
      <c r="G3" s="121"/>
      <c r="H3" s="121"/>
    </row>
    <row r="4" spans="1:9" ht="15" x14ac:dyDescent="0.25">
      <c r="A4" s="126" t="s">
        <v>13</v>
      </c>
      <c r="B4" s="124"/>
      <c r="C4" s="124"/>
      <c r="D4" s="124"/>
      <c r="E4" s="124"/>
      <c r="F4" s="126" t="s">
        <v>28</v>
      </c>
      <c r="G4" s="126" t="s">
        <v>16</v>
      </c>
      <c r="H4" s="128" t="s">
        <v>17</v>
      </c>
    </row>
    <row r="5" spans="1:9" ht="15" x14ac:dyDescent="0.25">
      <c r="A5" s="126"/>
      <c r="B5" s="102" t="s">
        <v>15</v>
      </c>
      <c r="C5" s="102"/>
      <c r="D5" s="124" t="s">
        <v>12</v>
      </c>
      <c r="E5" s="124"/>
      <c r="F5" s="127"/>
      <c r="G5" s="127"/>
      <c r="H5" s="129"/>
    </row>
    <row r="6" spans="1:9" ht="15" x14ac:dyDescent="0.25">
      <c r="A6" s="126"/>
      <c r="B6" s="101" t="s">
        <v>19</v>
      </c>
      <c r="C6" s="100" t="s">
        <v>20</v>
      </c>
      <c r="D6" s="100" t="s">
        <v>19</v>
      </c>
      <c r="E6" s="100" t="s">
        <v>20</v>
      </c>
      <c r="F6" s="127"/>
      <c r="G6" s="127"/>
      <c r="H6" s="129"/>
    </row>
    <row r="7" spans="1:9" ht="99.75" x14ac:dyDescent="0.2">
      <c r="A7" s="22" t="str">
        <f>+Identificación!B5</f>
        <v>Puede suceder que no presenten oportunamente los informes de auditorías correspondientes</v>
      </c>
      <c r="B7" s="82">
        <v>0.33</v>
      </c>
      <c r="C7" s="22" t="str">
        <f>IF(B7&lt;=20%,ProbImpacto!$B$29,IF(B7&lt;=40%,ProbImpacto!$B$30,IF(B7&lt;=60%,ProbImpacto!$B$31,IF(B7&lt;=80%,ProbImpacto!$B$32,ProbImpacto!$B$33))))</f>
        <v xml:space="preserve">Baja </v>
      </c>
      <c r="D7" s="82">
        <v>0.8</v>
      </c>
      <c r="E7" s="22" t="str">
        <f>IF(D7&lt;=20%,ProbImpacto!$B$39,IF(D7&lt;=40%,ProbImpacto!$B$40,IF(D7&lt;=60%,ProbImpacto!$B$41,IF(D7&lt;=80%,ProbImpacto!$B$42,ProbImpacto!$B$43))))</f>
        <v>Mayor</v>
      </c>
      <c r="F7" s="99" t="str">
        <f>+Identificación!E5</f>
        <v xml:space="preserve">Incumplimiento del programa de auditoria lo que conlleva a la falta de medicion del estado de las areas y por ende a dectetar falencias con miras a tener un mejoramiento continuo de la entidad.                                      </v>
      </c>
      <c r="G7" s="22" t="s">
        <v>142</v>
      </c>
      <c r="H7" s="22" t="s">
        <v>110</v>
      </c>
      <c r="I7" s="18"/>
    </row>
    <row r="8" spans="1:9" ht="71.25" x14ac:dyDescent="0.2">
      <c r="A8" s="22" t="str">
        <f>+Identificación!B6</f>
        <v>Puede suceder que se elaboren informes con información inconsistente y/o errónea.</v>
      </c>
      <c r="B8" s="82">
        <v>0.33</v>
      </c>
      <c r="C8" s="22" t="str">
        <f>IF(B8&lt;=20%,ProbImpacto!$B$29,IF(B8&lt;=40%,ProbImpacto!$B$30,IF(B8&lt;=60%,ProbImpacto!$B$31,IF(B8&lt;=80%,ProbImpacto!$B$32,ProbImpacto!$B$33))))</f>
        <v xml:space="preserve">Baja </v>
      </c>
      <c r="D8" s="82">
        <v>0.8</v>
      </c>
      <c r="E8" s="22" t="str">
        <f>IF(D8&lt;=20%,ProbImpacto!$B$39,IF(D8&lt;=40%,ProbImpacto!$B$40,IF(D8&lt;=60%,ProbImpacto!$B$41,IF(D8&lt;=80%,ProbImpacto!$B$42,ProbImpacto!$B$43))))</f>
        <v>Mayor</v>
      </c>
      <c r="F8" s="99" t="str">
        <f>+Identificación!E6</f>
        <v>Conlleva a que los resultados de la auditoria no sean reales y por ende no propicien una medicion y una mejora continua acorde a la realidad.</v>
      </c>
      <c r="G8" s="22" t="s">
        <v>142</v>
      </c>
      <c r="H8" s="22" t="s">
        <v>110</v>
      </c>
    </row>
    <row r="9" spans="1:9" ht="57" x14ac:dyDescent="0.2">
      <c r="A9" s="22" t="str">
        <f>+Identificación!B7</f>
        <v>Puede suceder la no presentacion de informes de ley a los diferentes entes externos</v>
      </c>
      <c r="B9" s="82">
        <v>0.44</v>
      </c>
      <c r="C9" s="22" t="str">
        <f>IF(B9&lt;=20%,ProbImpacto!$B$29,IF(B9&lt;=40%,ProbImpacto!$B$30,IF(B9&lt;=60%,ProbImpacto!$B$31,IF(B9&lt;=80%,ProbImpacto!$B$32,ProbImpacto!$B$33))))</f>
        <v xml:space="preserve">Media </v>
      </c>
      <c r="D9" s="82">
        <v>0.8</v>
      </c>
      <c r="E9" s="22" t="str">
        <f>IF(D9&lt;=20%,ProbImpacto!$B$39,IF(D9&lt;=40%,ProbImpacto!$B$40,IF(D9&lt;=60%,ProbImpacto!$B$41,IF(D9&lt;=80%,ProbImpacto!$B$42,ProbImpacto!$B$43))))</f>
        <v>Mayor</v>
      </c>
      <c r="F9" s="99" t="str">
        <f>+Identificación!E7</f>
        <v>Sanciones pertinentes al caso dadas por los entes de control externos.</v>
      </c>
      <c r="G9" s="22" t="s">
        <v>142</v>
      </c>
      <c r="H9" s="22" t="s">
        <v>110</v>
      </c>
    </row>
    <row r="10" spans="1:9" hidden="1" x14ac:dyDescent="0.2">
      <c r="A10" s="22"/>
      <c r="B10" s="23"/>
      <c r="C10" s="22"/>
      <c r="D10" s="23"/>
      <c r="E10" s="22"/>
      <c r="F10" s="26"/>
      <c r="G10" s="22"/>
      <c r="H10" s="22"/>
    </row>
    <row r="11" spans="1:9" hidden="1" x14ac:dyDescent="0.2">
      <c r="A11" s="22"/>
      <c r="B11" s="23"/>
      <c r="C11" s="22"/>
      <c r="D11" s="23"/>
      <c r="E11" s="22"/>
      <c r="F11" s="26"/>
      <c r="G11" s="22"/>
      <c r="H11" s="22"/>
    </row>
  </sheetData>
  <mergeCells count="9">
    <mergeCell ref="A1:H1"/>
    <mergeCell ref="A2:H2"/>
    <mergeCell ref="A3:H3"/>
    <mergeCell ref="A4:A6"/>
    <mergeCell ref="B4:E4"/>
    <mergeCell ref="F4:F6"/>
    <mergeCell ref="G4:G6"/>
    <mergeCell ref="H4:H6"/>
    <mergeCell ref="D5:E5"/>
  </mergeCells>
  <conditionalFormatting sqref="C10:C11">
    <cfRule type="containsText" dxfId="32" priority="29" operator="containsText" text="Improbable">
      <formula>NOT(ISERROR(SEARCH("Improbable",C10)))</formula>
    </cfRule>
    <cfRule type="containsText" dxfId="31" priority="30" operator="containsText" text="Casi seguro">
      <formula>NOT(ISERROR(SEARCH("Casi seguro",C10)))</formula>
    </cfRule>
    <cfRule type="containsText" dxfId="30" priority="31" operator="containsText" text="Probable">
      <formula>NOT(ISERROR(SEARCH("Probable",C10)))</formula>
    </cfRule>
    <cfRule type="containsText" dxfId="29" priority="34" operator="containsText" text="Raro">
      <formula>NOT(ISERROR(SEARCH("Raro",C10)))</formula>
    </cfRule>
  </conditionalFormatting>
  <conditionalFormatting sqref="G7:G11">
    <cfRule type="containsText" dxfId="28" priority="40" operator="containsText" text="extrema">
      <formula>NOT(ISERROR(SEARCH("extrema",G7)))</formula>
    </cfRule>
    <cfRule type="containsText" dxfId="27" priority="41" operator="containsText" text="Alta">
      <formula>NOT(ISERROR(SEARCH("Alta",G7)))</formula>
    </cfRule>
    <cfRule type="containsText" dxfId="26" priority="42" operator="containsText" text="moderada">
      <formula>NOT(ISERROR(SEARCH("moderada",G7)))</formula>
    </cfRule>
    <cfRule type="containsText" dxfId="25" priority="43" operator="containsText" text="Zona de riesgo baja">
      <formula>NOT(ISERROR(SEARCH("Zona de riesgo baja",G7)))</formula>
    </cfRule>
  </conditionalFormatting>
  <conditionalFormatting sqref="B10:B11">
    <cfRule type="containsText" dxfId="24" priority="32" operator="containsText" text="4">
      <formula>NOT(ISERROR(SEARCH("4",B10)))</formula>
    </cfRule>
    <cfRule type="containsText" dxfId="23" priority="33" operator="containsText" text="4">
      <formula>NOT(ISERROR(SEARCH("4",B10)))</formula>
    </cfRule>
    <cfRule type="containsText" dxfId="22" priority="35" operator="containsText" text="5">
      <formula>NOT(ISERROR(SEARCH("5",B10)))</formula>
    </cfRule>
    <cfRule type="containsText" dxfId="21" priority="36" operator="containsText" text="4">
      <formula>NOT(ISERROR(SEARCH("4",B10)))</formula>
    </cfRule>
    <cfRule type="containsText" dxfId="20" priority="37" operator="containsText" text="3">
      <formula>NOT(ISERROR(SEARCH("3",B10)))</formula>
    </cfRule>
    <cfRule type="containsText" dxfId="19" priority="38" operator="containsText" text="2">
      <formula>NOT(ISERROR(SEARCH("2",B10)))</formula>
    </cfRule>
    <cfRule type="containsText" dxfId="18" priority="39" operator="containsText" text="1">
      <formula>NOT(ISERROR(SEARCH("1",B10)))</formula>
    </cfRule>
  </conditionalFormatting>
  <conditionalFormatting sqref="D10:D11">
    <cfRule type="containsText" dxfId="17" priority="17" operator="containsText" text="5">
      <formula>NOT(ISERROR(SEARCH("5",D10)))</formula>
    </cfRule>
    <cfRule type="containsText" dxfId="16" priority="21" operator="containsText" text="4">
      <formula>NOT(ISERROR(SEARCH("4",D10)))</formula>
    </cfRule>
    <cfRule type="containsText" dxfId="15" priority="22" operator="containsText" text="4">
      <formula>NOT(ISERROR(SEARCH("4",D10)))</formula>
    </cfRule>
    <cfRule type="containsText" dxfId="14" priority="24" operator="containsText" text="3">
      <formula>NOT(ISERROR(SEARCH("3",D10)))</formula>
    </cfRule>
    <cfRule type="containsText" dxfId="13" priority="26" operator="containsText" text="2">
      <formula>NOT(ISERROR(SEARCH("2",D10)))</formula>
    </cfRule>
    <cfRule type="containsText" dxfId="12" priority="28" operator="containsText" text="1">
      <formula>NOT(ISERROR(SEARCH("1",D10)))</formula>
    </cfRule>
  </conditionalFormatting>
  <conditionalFormatting sqref="E10:E11">
    <cfRule type="containsText" dxfId="11" priority="16" operator="containsText" text="Catastrofico">
      <formula>NOT(ISERROR(SEARCH("Catastrofico",E10)))</formula>
    </cfRule>
    <cfRule type="containsText" dxfId="10" priority="18" operator="containsText" text="Mayor">
      <formula>NOT(ISERROR(SEARCH("Mayor",E10)))</formula>
    </cfRule>
    <cfRule type="containsText" dxfId="9" priority="19" operator="containsText" text="Moderado">
      <formula>NOT(ISERROR(SEARCH("Moderado",E10)))</formula>
    </cfRule>
    <cfRule type="containsText" dxfId="8" priority="20" operator="containsText" text="Menor">
      <formula>NOT(ISERROR(SEARCH("Menor",E10)))</formula>
    </cfRule>
    <cfRule type="containsText" dxfId="7" priority="23" operator="containsText" text="Menor">
      <formula>NOT(ISERROR(SEARCH("Menor",E10)))</formula>
    </cfRule>
    <cfRule type="containsText" dxfId="6" priority="25" operator="containsText" text="Menor">
      <formula>NOT(ISERROR(SEARCH("Menor",E10)))</formula>
    </cfRule>
    <cfRule type="containsText" dxfId="5" priority="27" operator="containsText" text="Insignificante">
      <formula>NOT(ISERROR(SEARCH("Insignificante",E10)))</formula>
    </cfRule>
  </conditionalFormatting>
  <conditionalFormatting sqref="C10:C11">
    <cfRule type="containsText" dxfId="4" priority="15" operator="containsText" text="Posible">
      <formula>NOT(ISERROR(SEARCH("Posible",C10)))</formula>
    </cfRule>
  </conditionalFormatting>
  <conditionalFormatting sqref="H7:H11">
    <cfRule type="containsText" dxfId="3" priority="11" operator="containsText" text="d.">
      <formula>NOT(ISERROR(SEARCH("d.",H7)))</formula>
    </cfRule>
    <cfRule type="containsText" dxfId="2" priority="12" operator="containsText" text="c.">
      <formula>NOT(ISERROR(SEARCH("c.",H7)))</formula>
    </cfRule>
    <cfRule type="containsText" dxfId="1" priority="13" operator="containsText" text="b.">
      <formula>NOT(ISERROR(SEARCH("b.",H7)))</formula>
    </cfRule>
    <cfRule type="containsText" dxfId="0" priority="14" operator="containsText" text="a.">
      <formula>NOT(ISERROR(SEARCH("a.",H7)))</formula>
    </cfRule>
  </conditionalFormatting>
  <dataValidations xWindow="805" yWindow="593" count="5">
    <dataValidation type="list" allowBlank="1" showInputMessage="1" showErrorMessage="1" prompt="Selecciones la medida de respuesta al riesgo correspondiente a la zona de riesgo definida en la columna anterior" sqref="H10:H11" xr:uid="{452CC43D-3392-4643-9B9C-BDC116D6F149}">
      <formula1>#REF!</formula1>
    </dataValidation>
    <dataValidation type="list" allowBlank="1" showInputMessage="1" showErrorMessage="1" prompt="Identificar la zona de riesgo ubicándola en la matriz de riesgo inherente" sqref="G10:G11" xr:uid="{2BD1914A-8AEA-4AA3-95BE-402957D260D8}">
      <formula1>#REF!</formula1>
    </dataValidation>
    <dataValidation type="list" allowBlank="1" showInputMessage="1" showErrorMessage="1" prompt="Seleccione el descriptor correspondiende al valor dado en la columna anterior" sqref="E10:E11" xr:uid="{527EB689-2E0D-442C-8120-DBBC5047E44E}">
      <formula1>#REF!</formula1>
    </dataValidation>
    <dataValidation type="list" allowBlank="1" showInputMessage="1" showErrorMessage="1" sqref="D10:D11 B10:B11" xr:uid="{9B70C656-2C05-46E2-8A5F-0B754E4A7DA1}">
      <formula1>#REF!</formula1>
    </dataValidation>
    <dataValidation type="list" allowBlank="1" showInputMessage="1" showErrorMessage="1" prompt="Seleccione el descriptor correspondiente al valor de columna anterior" sqref="C10:C11" xr:uid="{5506512B-EA01-4C5A-AF52-8E23EBFE3C0F}">
      <formula1>#REF!</formula1>
    </dataValidation>
  </dataValidations>
  <printOptions horizontalCentered="1" verticalCentered="1"/>
  <pageMargins left="0.7" right="0.7" top="1.1568627450980393" bottom="0.75" header="0.3" footer="0.3"/>
  <pageSetup paperSize="119" scale="80" orientation="landscape" r:id="rId1"/>
  <headerFooter>
    <oddHeader>&amp;L&amp;G&amp;C&amp;16MAPA DE RIESGOS
 INTITUCIONAL, POR PROCESOS Y DE CORRUPCIÓN
2021&amp;R&amp;G</oddHeader>
  </headerFooter>
  <legacyDrawing r:id="rId2"/>
  <legacyDrawingHF r:id="rId3"/>
  <extLst>
    <ext xmlns:x14="http://schemas.microsoft.com/office/spreadsheetml/2009/9/main" uri="{CCE6A557-97BC-4b89-ADB6-D9C93CAAB3DF}">
      <x14:dataValidations xmlns:xm="http://schemas.microsoft.com/office/excel/2006/main" xWindow="805" yWindow="593" count="2">
        <x14:dataValidation type="list" allowBlank="1" showInputMessage="1" showErrorMessage="1" prompt="Selecciones la medida de respuesta al riesgo correspondiente a la zona de riesgo definida en la columna anterior" xr:uid="{E279F015-DC87-49E6-8DC4-A4DDAA38AEE8}">
          <x14:formula1>
            <xm:f>ProbImpacto!$C$47:$C$50</xm:f>
          </x14:formula1>
          <xm:sqref>H7:H9</xm:sqref>
        </x14:dataValidation>
        <x14:dataValidation type="list" allowBlank="1" showInputMessage="1" showErrorMessage="1" prompt="Identificar la zona de riesgo ubicándola en la matriz de riesgo inherente" xr:uid="{8136DCFF-E108-49CA-9E33-37033B9FADDD}">
          <x14:formula1>
            <xm:f>ProbImpacto!$B$47:$B$50</xm:f>
          </x14:formula1>
          <xm:sqref>G7:G9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Contexto Estratégico</vt:lpstr>
      <vt:lpstr>Identificación</vt:lpstr>
      <vt:lpstr>Analisis</vt:lpstr>
      <vt:lpstr>ProbImpacto</vt:lpstr>
      <vt:lpstr>Valoración Controles</vt:lpstr>
      <vt:lpstr>Hoja1</vt:lpstr>
      <vt:lpstr>Riesgo residual</vt:lpstr>
      <vt:lpstr>'Contexto Estratégico'!Área_de_impresión</vt:lpstr>
      <vt:lpstr>Identificación!Área_de_impresión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CONTRALORIA</cp:lastModifiedBy>
  <cp:lastPrinted>2017-09-04T14:48:00Z</cp:lastPrinted>
  <dcterms:created xsi:type="dcterms:W3CDTF">2016-10-25T13:30:10Z</dcterms:created>
  <dcterms:modified xsi:type="dcterms:W3CDTF">2021-12-01T22:36:49Z</dcterms:modified>
</cp:coreProperties>
</file>