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enjamin2\Planeación estratégica\Riesgos\Caracterización 2021\Revisados B\"/>
    </mc:Choice>
  </mc:AlternateContent>
  <xr:revisionPtr revIDLastSave="0" documentId="13_ncr:1_{49F2E6CD-34C1-493D-AAE5-CE91250A84E7}" xr6:coauthVersionLast="47" xr6:coauthVersionMax="47" xr10:uidLastSave="{00000000-0000-0000-0000-000000000000}"/>
  <bookViews>
    <workbookView xWindow="-120" yWindow="-120" windowWidth="20730" windowHeight="11310" activeTab="1" xr2:uid="{00000000-000D-0000-FFFF-FFFF00000000}"/>
  </bookViews>
  <sheets>
    <sheet name="Contexto Estratégico" sheetId="1" r:id="rId1"/>
    <sheet name="Identificación" sheetId="2" r:id="rId2"/>
    <sheet name="Analisis" sheetId="4" r:id="rId3"/>
    <sheet name="ProbImpacto" sheetId="9" r:id="rId4"/>
    <sheet name="Valoración Controles" sheetId="10" r:id="rId5"/>
    <sheet name="Riesgo residual" sheetId="11" r:id="rId6"/>
  </sheets>
  <definedNames>
    <definedName name="_xlnm.Print_Area" localSheetId="0">'Contexto Estratégico'!$A$1:$D$9</definedName>
    <definedName name="_xlnm.Print_Area" localSheetId="1">Identificación!$A$1:$E$9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1" l="1"/>
  <c r="E9" i="11"/>
  <c r="E7" i="11"/>
  <c r="C8" i="11"/>
  <c r="C9" i="11"/>
  <c r="C7" i="11"/>
  <c r="A16" i="10"/>
  <c r="A11" i="11"/>
  <c r="A10" i="11"/>
  <c r="F9" i="11"/>
  <c r="A9" i="11"/>
  <c r="F8" i="11"/>
  <c r="A8" i="11"/>
  <c r="F7" i="11"/>
  <c r="A7" i="11"/>
  <c r="A3" i="11"/>
  <c r="A2" i="11"/>
  <c r="A10" i="10"/>
  <c r="A4" i="10"/>
  <c r="G20" i="10"/>
  <c r="G19" i="10"/>
  <c r="G18" i="10"/>
  <c r="G17" i="10"/>
  <c r="H16" i="10"/>
  <c r="G16" i="10"/>
  <c r="G14" i="10"/>
  <c r="G13" i="10"/>
  <c r="G12" i="10"/>
  <c r="G11" i="10"/>
  <c r="G10" i="10"/>
  <c r="G8" i="10"/>
  <c r="G7" i="10"/>
  <c r="G6" i="10"/>
  <c r="G5" i="10"/>
  <c r="G4" i="10"/>
  <c r="G15" i="10" l="1"/>
  <c r="G9" i="10"/>
  <c r="G21" i="10"/>
  <c r="H8" i="4"/>
  <c r="H9" i="4"/>
  <c r="H7" i="4"/>
  <c r="D8" i="4"/>
  <c r="E8" i="4" s="1"/>
  <c r="F8" i="4" s="1"/>
  <c r="D9" i="4"/>
  <c r="E9" i="4" s="1"/>
  <c r="D10" i="4"/>
  <c r="D11" i="4"/>
  <c r="D7" i="4"/>
  <c r="E7" i="4" s="1"/>
  <c r="F7" i="4" s="1"/>
  <c r="I9" i="4"/>
  <c r="A9" i="4"/>
  <c r="I8" i="4"/>
  <c r="A8" i="4"/>
  <c r="I7" i="4"/>
  <c r="A7" i="4"/>
  <c r="A3" i="2"/>
  <c r="H17" i="10" l="1"/>
  <c r="F9" i="4"/>
  <c r="A10" i="4"/>
  <c r="A11" i="4"/>
  <c r="A2" i="2"/>
  <c r="A3" i="4" l="1"/>
  <c r="A2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BENJAMIN</author>
  </authors>
  <commentList>
    <comment ref="A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BENJAMIN:</t>
        </r>
        <r>
          <rPr>
            <sz val="9"/>
            <color indexed="81"/>
            <rFont val="Tahoma"/>
            <family val="2"/>
          </rPr>
          <t xml:space="preserve">
Nombre del proceso</t>
        </r>
      </text>
    </comment>
    <comment ref="A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BENJAMIN:</t>
        </r>
        <r>
          <rPr>
            <sz val="9"/>
            <color indexed="81"/>
            <rFont val="Tahoma"/>
            <family val="2"/>
          </rPr>
          <t xml:space="preserve">
Tomar objetivo de la caracterización del proceso</t>
        </r>
      </text>
    </comment>
    <comment ref="A4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BENJAMIN:</t>
        </r>
        <r>
          <rPr>
            <sz val="9"/>
            <color indexed="81"/>
            <rFont val="Tahoma"/>
            <family val="2"/>
          </rPr>
          <t xml:space="preserve">
Condiciones externas que puedan generar eventos que originan oportunidades o afectan negativamente el cumplimiento de la misión y objetivos de la CGS y del proceso, (Oportunidades y Amenazas)</t>
        </r>
      </text>
    </comment>
    <comment ref="B4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BENJAMIN:</t>
        </r>
        <r>
          <rPr>
            <sz val="9"/>
            <color indexed="81"/>
            <rFont val="Tahoma"/>
            <family val="2"/>
          </rPr>
          <t xml:space="preserve">
Medios, circunstancias, situaciones o agentes generadores del riesgo</t>
        </r>
      </text>
    </comment>
    <comment ref="C4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BENJAMIN:</t>
        </r>
        <r>
          <rPr>
            <sz val="9"/>
            <color indexed="81"/>
            <rFont val="Tahoma"/>
            <family val="2"/>
          </rPr>
          <t xml:space="preserve">
Condiciones internas que puedan generar eventos que originan oportunidades o afectan negativamente el cumplimiento de la misión y objetivos de la CGS del proceso. (Debilidades, Fortalezas)</t>
        </r>
      </text>
    </comment>
    <comment ref="D4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BENJAMIN:</t>
        </r>
        <r>
          <rPr>
            <sz val="9"/>
            <color indexed="81"/>
            <rFont val="Tahoma"/>
            <family val="2"/>
          </rPr>
          <t xml:space="preserve">
Medios, circunstancias, situaciones o agentes generadores del riesgo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BENJAMIN</author>
  </authors>
  <commentList>
    <comment ref="A4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BENJAMIN:</t>
        </r>
        <r>
          <rPr>
            <sz val="9"/>
            <color indexed="81"/>
            <rFont val="Tahoma"/>
            <family val="2"/>
          </rPr>
          <t xml:space="preserve">
Medios, circunstancias, situaciones o agentes generadores del riesgo</t>
        </r>
      </text>
    </comment>
    <comment ref="B4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BENJAMIN:</t>
        </r>
        <r>
          <rPr>
            <sz val="9"/>
            <color indexed="81"/>
            <rFont val="Tahoma"/>
            <family val="2"/>
          </rPr>
          <t xml:space="preserve">
Efecto de la incertidumbre.
Posibilidad de que suceda algún evento que tendrá un impacto sobre los objetivos institucionales o del proceso. Se expresa en términos de probabilidad y consecuencias
</t>
        </r>
      </text>
    </comment>
    <comment ref="C4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BENJAMIN:</t>
        </r>
        <r>
          <rPr>
            <sz val="9"/>
            <color indexed="81"/>
            <rFont val="Tahoma"/>
            <family val="2"/>
          </rPr>
          <t xml:space="preserve">
Características generales o las formas en que se
observa o manifiesta el riesgo identificado.</t>
        </r>
      </text>
    </comment>
    <comment ref="E4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BENJAMIN:</t>
        </r>
        <r>
          <rPr>
            <sz val="9"/>
            <color indexed="81"/>
            <rFont val="Tahoma"/>
            <family val="2"/>
          </rPr>
          <t xml:space="preserve">
Constituyen las consecuencias de la ocurrencia del riesgo sobre los
objetivos de la entidad; generalmente se dan sobre las personas o los bienes
materiales o inmateriales con incidencias importantes tales como daños físicos
y fallecimiento, sanciones, pérdidas económicas, de información, de bienes,
de imagen, de credibilidad y de confianza, interrupción del servicio y daño
ambiental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Mario A Martinez L.</author>
  </authors>
  <commentList>
    <comment ref="J4" authorId="0" shapeId="0" xr:uid="{FCDD98A4-3358-4F53-BFB5-5883498ECAC2}">
      <text>
        <r>
          <rPr>
            <b/>
            <sz val="9"/>
            <color indexed="81"/>
            <rFont val="Tahoma"/>
            <family val="2"/>
          </rPr>
          <t>Mario A Martinez L.:</t>
        </r>
        <r>
          <rPr>
            <sz val="9"/>
            <color indexed="81"/>
            <rFont val="Tahoma"/>
            <family val="2"/>
          </rPr>
          <t xml:space="preserve">
Zona ubicación en el mapa de calor del riesgo inherente según la intersección del nivel de probabilidad e impacto.
SE DEBE ELEGIR</t>
        </r>
      </text>
    </comment>
    <comment ref="K4" authorId="0" shapeId="0" xr:uid="{C8EBDA1C-D14F-4EFB-B0E3-3FDEEF1EC443}">
      <text>
        <r>
          <rPr>
            <b/>
            <sz val="9"/>
            <color indexed="81"/>
            <rFont val="Tahoma"/>
            <family val="2"/>
          </rPr>
          <t>Mario A Martinez L.:</t>
        </r>
        <r>
          <rPr>
            <sz val="9"/>
            <color indexed="81"/>
            <rFont val="Tahoma"/>
            <family val="2"/>
          </rPr>
          <t xml:space="preserve">
Medidas de respuesta según la evaluación del riesgo.
SE DEBE ELEGIR</t>
        </r>
      </text>
    </comment>
    <comment ref="B6" authorId="0" shapeId="0" xr:uid="{7839BE4F-D009-4BAB-8D8D-BAB43BA67141}">
      <text>
        <r>
          <rPr>
            <b/>
            <sz val="9"/>
            <color indexed="81"/>
            <rFont val="Tahoma"/>
            <family val="2"/>
          </rPr>
          <t>Mario A Martinez L.:</t>
        </r>
        <r>
          <rPr>
            <sz val="9"/>
            <color indexed="81"/>
            <rFont val="Tahoma"/>
            <family val="2"/>
          </rPr>
          <t xml:space="preserve">
Frecuencia de Materialización histórica (en los últimos 5 años).
SE DEBE ELEGIR
1 no se presentó
2 Al menos una vez
3 Al menos una vez en los últimos 2 años
4 Al menos una vez en el último año
5 Más de una vez al año</t>
        </r>
      </text>
    </comment>
    <comment ref="C6" authorId="0" shapeId="0" xr:uid="{CFE7A452-6620-4A06-8EEF-C93D204D2829}">
      <text>
        <r>
          <rPr>
            <b/>
            <sz val="9"/>
            <color indexed="81"/>
            <rFont val="Tahoma"/>
            <family val="2"/>
          </rPr>
          <t>Mario A Martinez L.:</t>
        </r>
        <r>
          <rPr>
            <sz val="9"/>
            <color indexed="81"/>
            <rFont val="Tahoma"/>
            <family val="2"/>
          </rPr>
          <t xml:space="preserve">
Fecuencia de ejecución de la actividad (las veces que se realiza la actividad que conlleva el riesgo al año).
SE DEBE ELEGIR
20% 2 veces por año
40% 3 a 24 veces por año
60% 24 a 500 veces por año
80% 500 a 5000 veces por año
100% más de 5000 veces por año</t>
        </r>
      </text>
    </comment>
    <comment ref="D6" authorId="0" shapeId="0" xr:uid="{640556BB-ADAD-4A9A-A1D5-133364D5FEA7}">
      <text>
        <r>
          <rPr>
            <b/>
            <sz val="9"/>
            <color indexed="81"/>
            <rFont val="Tahoma"/>
            <family val="2"/>
          </rPr>
          <t>Mario A Martinez L.:</t>
        </r>
        <r>
          <rPr>
            <sz val="9"/>
            <color indexed="81"/>
            <rFont val="Tahoma"/>
            <family val="2"/>
          </rPr>
          <t xml:space="preserve">
Valor de numérico de la "probabilidad". 
P = FMH + (FMH * FEA)</t>
        </r>
      </text>
    </comment>
    <comment ref="G6" authorId="0" shapeId="0" xr:uid="{8C43A725-C9DC-4840-856F-5A2C48C88701}">
      <text>
        <r>
          <rPr>
            <b/>
            <sz val="9"/>
            <color indexed="81"/>
            <rFont val="Tahoma"/>
            <family val="2"/>
          </rPr>
          <t>Mario A Martinez L.:</t>
        </r>
        <r>
          <rPr>
            <sz val="9"/>
            <color indexed="81"/>
            <rFont val="Tahoma"/>
            <family val="2"/>
          </rPr>
          <t xml:space="preserve">
20% Leve 
40% Menor 
60% Moderado 
80% Mayor 
100 % Catastrófico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Mario A Martinez L.</author>
  </authors>
  <commentList>
    <comment ref="H2" authorId="0" shapeId="0" xr:uid="{9F657068-740D-4C2A-817D-540C5247CDEF}">
      <text>
        <r>
          <rPr>
            <b/>
            <sz val="9"/>
            <color indexed="81"/>
            <rFont val="Tahoma"/>
            <family val="2"/>
          </rPr>
          <t>Mario A Martinez L.:</t>
        </r>
        <r>
          <rPr>
            <sz val="9"/>
            <color indexed="81"/>
            <rFont val="Tahoma"/>
            <family val="2"/>
          </rPr>
          <t xml:space="preserve">
Valor porcentual de la probabilidad o impacto residual según aplique la valoración del control. </t>
        </r>
      </text>
    </comment>
    <comment ref="H10" authorId="0" shapeId="0" xr:uid="{A8BDAB4B-7EE5-43AB-9EB9-9918E276F47F}">
      <text>
        <r>
          <rPr>
            <b/>
            <sz val="9"/>
            <color indexed="81"/>
            <rFont val="Tahoma"/>
            <family val="2"/>
          </rPr>
          <t>Mario A Martinez L.:</t>
        </r>
        <r>
          <rPr>
            <sz val="9"/>
            <color indexed="81"/>
            <rFont val="Tahoma"/>
            <family val="2"/>
          </rPr>
          <t xml:space="preserve">
Valor porcentual de la probabilidad o impacto residual según aplique la valoración del control. </t>
        </r>
      </text>
    </comment>
    <comment ref="H16" authorId="0" shapeId="0" xr:uid="{B6D781C4-828C-494B-8714-908F88F906DF}">
      <text>
        <r>
          <rPr>
            <b/>
            <sz val="9"/>
            <color indexed="81"/>
            <rFont val="Tahoma"/>
            <family val="2"/>
          </rPr>
          <t>Mario A Martinez L.:</t>
        </r>
        <r>
          <rPr>
            <sz val="9"/>
            <color indexed="81"/>
            <rFont val="Tahoma"/>
            <family val="2"/>
          </rPr>
          <t xml:space="preserve">
Valor porcentual de la probabilidad o impacto residual según aplique la valoración del control. 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Mario A Martinez L.</author>
  </authors>
  <commentList>
    <comment ref="G4" authorId="0" shapeId="0" xr:uid="{CF7273C6-29EE-4339-A429-16BF2B0CDDFE}">
      <text>
        <r>
          <rPr>
            <b/>
            <sz val="9"/>
            <color indexed="81"/>
            <rFont val="Tahoma"/>
            <family val="2"/>
          </rPr>
          <t>Mario A Martinez L.:</t>
        </r>
        <r>
          <rPr>
            <sz val="9"/>
            <color indexed="81"/>
            <rFont val="Tahoma"/>
            <family val="2"/>
          </rPr>
          <t xml:space="preserve">
Zona de ubicación del riesgo residual en el mapa de calor según los nuevos valores de probabilidad e imapcto.
SE DEBE SELECCIONAR</t>
        </r>
      </text>
    </comment>
    <comment ref="H4" authorId="0" shapeId="0" xr:uid="{C50B12F4-ED0D-4E3C-92AE-6D72E5B71EAB}">
      <text>
        <r>
          <rPr>
            <b/>
            <sz val="9"/>
            <color indexed="81"/>
            <rFont val="Tahoma"/>
            <family val="2"/>
          </rPr>
          <t>Mario A Martinez L.:</t>
        </r>
        <r>
          <rPr>
            <sz val="9"/>
            <color indexed="81"/>
            <rFont val="Tahoma"/>
            <family val="2"/>
          </rPr>
          <t xml:space="preserve">
Medidas de respuesta según la evaluación del riesgo residual.
SE DEBE ELEGIR</t>
        </r>
      </text>
    </comment>
    <comment ref="B6" authorId="0" shapeId="0" xr:uid="{46E6CD61-4D76-4CA6-97E8-328362FF4ABF}">
      <text>
        <r>
          <rPr>
            <b/>
            <sz val="9"/>
            <color indexed="81"/>
            <rFont val="Tahoma"/>
            <family val="2"/>
          </rPr>
          <t>Mario A Martinez L.:</t>
        </r>
        <r>
          <rPr>
            <sz val="9"/>
            <color indexed="81"/>
            <rFont val="Tahoma"/>
            <family val="2"/>
          </rPr>
          <t xml:space="preserve">
Nivel de pobabilidad residual, según la valoración del control si existe.
SE DEBE EDITAR A MANO</t>
        </r>
      </text>
    </comment>
    <comment ref="D6" authorId="0" shapeId="0" xr:uid="{6A11160E-C7B2-4863-885A-77363D345AEB}">
      <text>
        <r>
          <rPr>
            <b/>
            <sz val="9"/>
            <color indexed="81"/>
            <rFont val="Tahoma"/>
            <family val="2"/>
          </rPr>
          <t>Mario A Martinez L.:</t>
        </r>
        <r>
          <rPr>
            <sz val="9"/>
            <color indexed="81"/>
            <rFont val="Tahoma"/>
            <family val="2"/>
          </rPr>
          <t xml:space="preserve">
Nivel de impacto residual según la valoración del control, si existe
SE DEBE EDITAR A MANO</t>
        </r>
      </text>
    </comment>
  </commentList>
</comments>
</file>

<file path=xl/sharedStrings.xml><?xml version="1.0" encoding="utf-8"?>
<sst xmlns="http://schemas.openxmlformats.org/spreadsheetml/2006/main" count="219" uniqueCount="151">
  <si>
    <t>CONTEXTO ESTRATÉGICO</t>
  </si>
  <si>
    <t>FACTORES EXTERNOS</t>
  </si>
  <si>
    <t>CAUSAS</t>
  </si>
  <si>
    <t>IDENTIFICACION DEL RIESGO</t>
  </si>
  <si>
    <t>CLASE</t>
  </si>
  <si>
    <t>FACTORES INTERNOS</t>
  </si>
  <si>
    <t>EFECTOS</t>
  </si>
  <si>
    <t>Operativo</t>
  </si>
  <si>
    <t>Estratégico</t>
  </si>
  <si>
    <t>De cumplimiento</t>
  </si>
  <si>
    <t>Financiero</t>
  </si>
  <si>
    <t>De Tecnología</t>
  </si>
  <si>
    <t>De corrupción</t>
  </si>
  <si>
    <t>DESCRIPCIÓN (Cómo puede suceder)</t>
  </si>
  <si>
    <t>IMPACTO</t>
  </si>
  <si>
    <t>RIESGO</t>
  </si>
  <si>
    <t>CALIFICACIÓN</t>
  </si>
  <si>
    <t>PROBALIDAD</t>
  </si>
  <si>
    <t>EVALUACIÓN</t>
  </si>
  <si>
    <t>MEDIDA DE RESPUESTA</t>
  </si>
  <si>
    <t>TABLA DE PROBABILIDAD</t>
  </si>
  <si>
    <t>NIVEL</t>
  </si>
  <si>
    <t>DESCRIPTOR</t>
  </si>
  <si>
    <t>DESCRIPCIÓN</t>
  </si>
  <si>
    <t>Más de una vez al año.</t>
  </si>
  <si>
    <t>Nivel</t>
  </si>
  <si>
    <t>Descriptor</t>
  </si>
  <si>
    <t>TABLA DE IMPACTO</t>
  </si>
  <si>
    <t>Menor</t>
  </si>
  <si>
    <t>Moderado</t>
  </si>
  <si>
    <t>Mayor</t>
  </si>
  <si>
    <t>Catastrofico</t>
  </si>
  <si>
    <t>MATRIZ DE RIESGO INHERENTE</t>
  </si>
  <si>
    <t>PROBABILIDAD</t>
  </si>
  <si>
    <t>ANÁLISIS Y VALORACIÓN DE CONTROLES</t>
  </si>
  <si>
    <t>Descripción del Control</t>
  </si>
  <si>
    <t>Criterios para la Evaluación</t>
  </si>
  <si>
    <t xml:space="preserve">EVALUACIÓN </t>
  </si>
  <si>
    <t>Medida de Respuesta</t>
  </si>
  <si>
    <t>DESCRIPCIÓN DEL IMPACTO</t>
  </si>
  <si>
    <t>ANALISIS y EVALUACIÓN DE RIESGOS</t>
  </si>
  <si>
    <t>a. Asumir el riesgo</t>
  </si>
  <si>
    <t>RIESGOS (Puede Suceder que...)</t>
  </si>
  <si>
    <t>De imagen</t>
  </si>
  <si>
    <r>
      <t xml:space="preserve">PROCESO: </t>
    </r>
    <r>
      <rPr>
        <sz val="11"/>
        <color theme="1"/>
        <rFont val="Arial"/>
        <family val="2"/>
      </rPr>
      <t>Gestión Documental</t>
    </r>
  </si>
  <si>
    <r>
      <t xml:space="preserve">OBJETIVO:  </t>
    </r>
    <r>
      <rPr>
        <sz val="11"/>
        <color theme="1"/>
        <rFont val="Arial"/>
        <family val="2"/>
      </rPr>
      <t xml:space="preserve">Controlar y administrar de manera eficaz, eficiente y efectiva la estructura documental de la Contraloría General de Santander manteniendo su disponibilidad, integridad, confidencialidad y autenticidad. </t>
    </r>
  </si>
  <si>
    <t>Pérdida de la información</t>
  </si>
  <si>
    <t>Deterioro de los documentos</t>
  </si>
  <si>
    <t>Entrega tardía de correspondencia</t>
  </si>
  <si>
    <t>Condiciones inadecaudas de las instalaciones físicas del edificio, con goteras, humedad, temperatura no controlada</t>
  </si>
  <si>
    <t>La Contraloría no cuenta con instalaciones propias, ello hace que el archivo se encuentre distribuido en varios edificios de la Gobernación</t>
  </si>
  <si>
    <t>No existen</t>
  </si>
  <si>
    <t>Virus o daños informáticos</t>
  </si>
  <si>
    <t>Obstrucciones de las funciones de la entidad</t>
  </si>
  <si>
    <t>La Contraloría de Santander no cuenta con un área encargada de asministrar las TICS de la entidad.</t>
  </si>
  <si>
    <t>Debilidad de los métodos de administración de correspondencia, que son llevados manualmente.</t>
  </si>
  <si>
    <t>Los procesos de apoyo de la entidad están concentrados en pocas dependencias con reducida capacidad de gestión, pues no se cuenta con suficiente profesionales.</t>
  </si>
  <si>
    <t>Sanciones a la entidad o a sus funcionrios. Entorpecimiento de los proceos de la entidad.</t>
  </si>
  <si>
    <t>Planillas de resgistro de correspondencia</t>
  </si>
  <si>
    <t>X</t>
  </si>
  <si>
    <t>Puede presentarse el deterioro de los documentos</t>
  </si>
  <si>
    <t>Puede presentarse pérdida de la información</t>
  </si>
  <si>
    <t>Puede presentarse extravío de correspondencia</t>
  </si>
  <si>
    <t>Prob</t>
  </si>
  <si>
    <t>Imp</t>
  </si>
  <si>
    <t>Orientación</t>
  </si>
  <si>
    <t>FMH</t>
  </si>
  <si>
    <t>FEA</t>
  </si>
  <si>
    <t>P</t>
  </si>
  <si>
    <t xml:space="preserve">Frecuencia de materialización </t>
  </si>
  <si>
    <t>Valor FMH</t>
  </si>
  <si>
    <t>No se ha presentado en los últimos 5 años.</t>
  </si>
  <si>
    <t>Al menos una vez en los últimos 5 años.</t>
  </si>
  <si>
    <t>Al menos una vez en los últimos 2 años.</t>
  </si>
  <si>
    <t>Al menos una vez en el último año.</t>
  </si>
  <si>
    <t>Frecuencia de ejecución de la actividad</t>
  </si>
  <si>
    <t>Valor FEA</t>
  </si>
  <si>
    <t>La actividad que conlleva el riesgo se ejecuta como máximos 2 veces por año</t>
  </si>
  <si>
    <t>La actividad que conlleva el riesgo se ejecuta de 3 a 24 veces por año</t>
  </si>
  <si>
    <t>La actividad que conlleva el riesgo se ejecuta de 24 a 500 veces por año</t>
  </si>
  <si>
    <t>La actividad que conlleva el riesgo se ejecuta de 500 a 5000 veces por año</t>
  </si>
  <si>
    <t>La actividad que conlleva el riesgo se ejecuta más de 5000 veces por año</t>
  </si>
  <si>
    <t>Frecuencia de materialización</t>
  </si>
  <si>
    <t xml:space="preserve">Muy Baja </t>
  </si>
  <si>
    <t xml:space="preserve">Baja </t>
  </si>
  <si>
    <t xml:space="preserve">Media </t>
  </si>
  <si>
    <t>Alta</t>
  </si>
  <si>
    <t>Muy Alta</t>
  </si>
  <si>
    <t>Impacto Cuantitativo</t>
  </si>
  <si>
    <t>Impacto Cualitativo</t>
  </si>
  <si>
    <t>Afectación Económica</t>
  </si>
  <si>
    <t xml:space="preserve">Afectación Reputacional </t>
  </si>
  <si>
    <t>Afectación a la gestión de la entidad</t>
  </si>
  <si>
    <t>Leve</t>
  </si>
  <si>
    <t>Afectación menor a 10 SMLMV.</t>
  </si>
  <si>
    <t>El riesgo afecta la imagen de algún área de la organización.</t>
  </si>
  <si>
    <t>No hay interrupción de las operaciones de la
entidad.
- No se generan sanciones económicas o administrativas.
- No se afecta la imagen institucional de forma
significativa.</t>
  </si>
  <si>
    <t>Entre 10 y 50 SMLMV</t>
  </si>
  <si>
    <t>El riesgo afecta la imagen de la entidad internamente, de conocimiento general nivel interno, de junta directiva y accionistas y/o de proveedores.</t>
  </si>
  <si>
    <t>Interrupción de las operaciones de la entidad
por algunas horas.
- Reclamaciones o quejas de los usuarios, que implican investigaciones internas disciplinarias.
- Imagen institucional afectada localmente por retrasos en la prestación del servicio a los usuarios o ciudadanos.</t>
  </si>
  <si>
    <t>Entre 50 y 100 SMLMV</t>
  </si>
  <si>
    <t>El riesgo afecta la imagen de la entidad con algunos usuarios de relevancia frente al logro de los objetivos.</t>
  </si>
  <si>
    <t>Interrupción de las operaciones de la entidad
por un (1) día.
- Reclamaciones o quejas de los usuarios que
podrían implicar una denuncia ante los entes
reguladores o una demanda de largo alcance
para la entidad.
- Inoportunidad en la información, ocasionando
retrasos en la atención a los usuarios.
- Reproceso de actividades y aumento de carga
operativa.
- Imagen institucional afectada en el orden nacional
o regional por retrasos en la prestación del servicio a los usuarios o ciudadanos.
- Investigaciones penales, fiscales o disciplinarias.</t>
  </si>
  <si>
    <t>Entre 100 y 500 SMLMV</t>
  </si>
  <si>
    <t>El riesgo afecta la imagen de la entidad con efecto publicitario sostenido a nivel de sector administrativo, nivel departamental o municipal.</t>
  </si>
  <si>
    <t>Interrupción de las operaciones de la entidad
por más de dos (2) días.
- Pérdida de información crítica que puede ser
recuperada de forma parcial o incompleta.
- Sanción por parte del ente de control u otro
ente regulador.
- Incumplimiento en las metas y objetivos institucionales afectando el cumplimiento en las metas de gobierno.
- Imagen institucional afectada en el orden nacional o regional por incumplimientos en la prestación del servicio a los usuarios o ciudadanos.</t>
  </si>
  <si>
    <t>Mayor a 500 SMLMV</t>
  </si>
  <si>
    <t>El riesgo afecta la imagen de la entidad a nivel nacional, con efecto publicitario sostenido a nivel país.</t>
  </si>
  <si>
    <t>Interrupción de las operaciones de la entidad por más de cinco (5) días.
- Intervención por parte de un ente de control u otro ente regulador.
- Pérdida de información crítica para la entidad que no se puede recuperar.
- Incumplimiento en las metas y objetivos
institucionales afectando de forma grave la ejecución presupuestal.
- Imagen institucional afectada en el orden
nacional o regional por actos o hechos de
corrupción comprobados.</t>
  </si>
  <si>
    <t>b. Reducir el riesgo (mitigar o transferir).</t>
  </si>
  <si>
    <t>c. Reducir el riesgo (mitigar o transferir), evitar el riesgo.</t>
  </si>
  <si>
    <t>d. Reducir el riesgo (mitigar o transferir), evitar el riesgo.</t>
  </si>
  <si>
    <t>Tipo</t>
  </si>
  <si>
    <t xml:space="preserve">Detectivo </t>
  </si>
  <si>
    <t>Implementación</t>
  </si>
  <si>
    <t>Automático</t>
  </si>
  <si>
    <t>Documentación</t>
  </si>
  <si>
    <t>Documentado</t>
  </si>
  <si>
    <t xml:space="preserve">Frecuencia </t>
  </si>
  <si>
    <t>Continua</t>
  </si>
  <si>
    <t>Preventivo</t>
  </si>
  <si>
    <t>Con registro</t>
  </si>
  <si>
    <t>Evidencia</t>
  </si>
  <si>
    <t>Manual</t>
  </si>
  <si>
    <t>Sin documentar</t>
  </si>
  <si>
    <t>Aleatoria</t>
  </si>
  <si>
    <t>Sin registro</t>
  </si>
  <si>
    <t>Peso</t>
  </si>
  <si>
    <t>Correctivo</t>
  </si>
  <si>
    <t>a. Zona de riesgo baja</t>
  </si>
  <si>
    <t>b. Zona de riesgo moderada</t>
  </si>
  <si>
    <t xml:space="preserve">c. Zona de riesgo Alta </t>
  </si>
  <si>
    <t>d. Zona de riesgo extrema</t>
  </si>
  <si>
    <r>
      <t xml:space="preserve">El nivel de probabilidad registra un valor entre </t>
    </r>
    <r>
      <rPr>
        <b/>
        <sz val="11"/>
        <color theme="1"/>
        <rFont val="Arial"/>
        <family val="2"/>
      </rPr>
      <t>1,2 y 2,4</t>
    </r>
    <r>
      <rPr>
        <sz val="11"/>
        <color theme="1"/>
        <rFont val="Arial"/>
        <family val="2"/>
      </rPr>
      <t xml:space="preserve"> </t>
    </r>
  </si>
  <si>
    <r>
      <t xml:space="preserve">El nivel de probabilidad registra un valor entre </t>
    </r>
    <r>
      <rPr>
        <b/>
        <sz val="11"/>
        <color theme="1"/>
        <rFont val="Arial"/>
        <family val="2"/>
      </rPr>
      <t>2,5 y 4</t>
    </r>
    <r>
      <rPr>
        <sz val="11"/>
        <color theme="1"/>
        <rFont val="Arial"/>
        <family val="2"/>
      </rPr>
      <t xml:space="preserve"> </t>
    </r>
  </si>
  <si>
    <r>
      <t xml:space="preserve">El nivel de probabilidad registra un valor entre </t>
    </r>
    <r>
      <rPr>
        <b/>
        <sz val="11"/>
        <color theme="1"/>
        <rFont val="Arial"/>
        <family val="2"/>
      </rPr>
      <t>4,1 y 5,6</t>
    </r>
    <r>
      <rPr>
        <sz val="11"/>
        <color theme="1"/>
        <rFont val="Arial"/>
        <family val="2"/>
      </rPr>
      <t xml:space="preserve"> </t>
    </r>
  </si>
  <si>
    <r>
      <t xml:space="preserve">El nivel de probabilidad registra un valor entre </t>
    </r>
    <r>
      <rPr>
        <b/>
        <sz val="11"/>
        <color theme="1"/>
        <rFont val="Arial"/>
        <family val="2"/>
      </rPr>
      <t>5,7 y 7,2</t>
    </r>
    <r>
      <rPr>
        <sz val="11"/>
        <color theme="1"/>
        <rFont val="Arial"/>
        <family val="2"/>
      </rPr>
      <t xml:space="preserve"> </t>
    </r>
  </si>
  <si>
    <r>
      <t xml:space="preserve">El nivel de probabilidad registra un valor entre </t>
    </r>
    <r>
      <rPr>
        <b/>
        <sz val="11"/>
        <color theme="1"/>
        <rFont val="Arial"/>
        <family val="2"/>
      </rPr>
      <t>7,3 y 10</t>
    </r>
    <r>
      <rPr>
        <sz val="11"/>
        <color theme="1"/>
        <rFont val="Arial"/>
        <family val="2"/>
      </rPr>
      <t xml:space="preserve"> </t>
    </r>
  </si>
  <si>
    <t>Muy Alta
100%</t>
  </si>
  <si>
    <t>Alta 
80%</t>
  </si>
  <si>
    <t>Media 
60%</t>
  </si>
  <si>
    <t>Baja 
40%</t>
  </si>
  <si>
    <t>Muy Baja 
20%</t>
  </si>
  <si>
    <t>Leve
20%</t>
  </si>
  <si>
    <t>Menor 
40%</t>
  </si>
  <si>
    <t>Moderado 
60%</t>
  </si>
  <si>
    <t>Mayor 
80%</t>
  </si>
  <si>
    <t>Catastrófico 
100%</t>
  </si>
  <si>
    <t>Valor Probabilidad /Impacto residual</t>
  </si>
  <si>
    <t>Debido a que no existen controles se mantienen los mismos valores proncentuales</t>
  </si>
  <si>
    <t>Pérdida de información, con mínima posibilidad de recuperación afectando los procesos misionales y de apoyo de la entidad.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</si>
</sst>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b/>
      <sz val="8"/>
      <name val="Arial"/>
      <family val="2"/>
    </font>
    <font>
      <u/>
      <sz val="11"/>
      <color theme="1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0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Verdana"/>
      <family val="2"/>
    </font>
    <font>
      <sz val="11"/>
      <color theme="0"/>
      <name val="Arial"/>
      <family val="2"/>
    </font>
    <font>
      <sz val="11"/>
      <name val="Arial"/>
      <family val="2"/>
    </font>
    <font>
      <sz val="9"/>
      <name val="Verdana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1F497D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5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" fillId="0" borderId="0"/>
    <xf numFmtId="0" fontId="6" fillId="0" borderId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8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1" fillId="0" borderId="0" xfId="0" applyFont="1"/>
    <xf numFmtId="0" fontId="8" fillId="2" borderId="1" xfId="5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left" vertical="center" wrapText="1"/>
    </xf>
    <xf numFmtId="0" fontId="3" fillId="0" borderId="1" xfId="0" applyFont="1" applyBorder="1"/>
    <xf numFmtId="0" fontId="3" fillId="8" borderId="1" xfId="0" applyFont="1" applyFill="1" applyBorder="1"/>
    <xf numFmtId="0" fontId="3" fillId="0" borderId="0" xfId="0" applyFont="1" applyAlignment="1">
      <alignment wrapText="1"/>
    </xf>
    <xf numFmtId="0" fontId="3" fillId="0" borderId="0" xfId="0" applyFont="1" applyFill="1" applyBorder="1" applyAlignment="1">
      <alignment horizontal="left" vertical="top" wrapText="1"/>
    </xf>
    <xf numFmtId="9" fontId="0" fillId="0" borderId="0" xfId="0" applyNumberFormat="1"/>
    <xf numFmtId="0" fontId="2" fillId="4" borderId="1" xfId="0" applyFont="1" applyFill="1" applyBorder="1" applyAlignment="1">
      <alignment horizontal="center"/>
    </xf>
    <xf numFmtId="1" fontId="14" fillId="0" borderId="1" xfId="0" applyNumberFormat="1" applyFont="1" applyFill="1" applyBorder="1" applyAlignment="1" applyProtection="1">
      <alignment horizontal="left" vertical="center" wrapText="1"/>
      <protection hidden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top" wrapText="1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left" vertical="top" wrapText="1"/>
    </xf>
    <xf numFmtId="1" fontId="14" fillId="0" borderId="0" xfId="0" applyNumberFormat="1" applyFont="1" applyFill="1" applyBorder="1" applyAlignment="1" applyProtection="1">
      <alignment horizontal="left" vertical="center" wrapText="1"/>
      <protection hidden="1"/>
    </xf>
    <xf numFmtId="0" fontId="1" fillId="0" borderId="0" xfId="0" applyFont="1" applyBorder="1" applyAlignment="1">
      <alignment horizontal="left" vertical="center" wrapText="1"/>
    </xf>
    <xf numFmtId="1" fontId="17" fillId="0" borderId="1" xfId="0" applyNumberFormat="1" applyFont="1" applyFill="1" applyBorder="1" applyAlignment="1" applyProtection="1">
      <alignment horizontal="left" vertical="center" wrapText="1"/>
      <protection hidden="1"/>
    </xf>
    <xf numFmtId="1" fontId="16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/>
    <xf numFmtId="0" fontId="2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3" borderId="1" xfId="5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3" borderId="2" xfId="5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top" wrapText="1"/>
    </xf>
    <xf numFmtId="9" fontId="16" fillId="0" borderId="1" xfId="11" applyFont="1" applyBorder="1" applyAlignment="1">
      <alignment horizontal="center" vertical="center" wrapText="1"/>
    </xf>
    <xf numFmtId="9" fontId="16" fillId="0" borderId="1" xfId="11" applyFont="1" applyBorder="1" applyAlignment="1">
      <alignment horizontal="left" vertical="center" wrapText="1"/>
    </xf>
    <xf numFmtId="0" fontId="18" fillId="9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9" fontId="19" fillId="0" borderId="1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9" fontId="19" fillId="0" borderId="0" xfId="0" applyNumberFormat="1" applyFont="1" applyAlignment="1">
      <alignment horizontal="center" vertical="center" wrapText="1"/>
    </xf>
    <xf numFmtId="0" fontId="20" fillId="10" borderId="1" xfId="0" applyFont="1" applyFill="1" applyBorder="1" applyAlignment="1">
      <alignment horizontal="center" vertical="center" wrapText="1"/>
    </xf>
    <xf numFmtId="0" fontId="20" fillId="10" borderId="1" xfId="0" applyFont="1" applyFill="1" applyBorder="1" applyAlignment="1">
      <alignment horizontal="center" vertical="center"/>
    </xf>
    <xf numFmtId="9" fontId="20" fillId="10" borderId="1" xfId="0" applyNumberFormat="1" applyFont="1" applyFill="1" applyBorder="1" applyAlignment="1">
      <alignment horizontal="center" vertical="center"/>
    </xf>
    <xf numFmtId="0" fontId="20" fillId="11" borderId="1" xfId="0" applyFont="1" applyFill="1" applyBorder="1" applyAlignment="1">
      <alignment horizontal="center" vertical="center"/>
    </xf>
    <xf numFmtId="0" fontId="20" fillId="6" borderId="1" xfId="0" applyFont="1" applyFill="1" applyBorder="1" applyAlignment="1">
      <alignment horizontal="center" vertical="center"/>
    </xf>
    <xf numFmtId="0" fontId="20" fillId="12" borderId="1" xfId="0" applyFont="1" applyFill="1" applyBorder="1" applyAlignment="1">
      <alignment horizontal="center" vertical="center"/>
    </xf>
    <xf numFmtId="0" fontId="20" fillId="7" borderId="1" xfId="0" applyFont="1" applyFill="1" applyBorder="1" applyAlignment="1">
      <alignment horizontal="center" vertical="center"/>
    </xf>
    <xf numFmtId="0" fontId="20" fillId="13" borderId="1" xfId="0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9" fontId="3" fillId="0" borderId="1" xfId="1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" fillId="4" borderId="3" xfId="0" applyFont="1" applyFill="1" applyBorder="1" applyAlignment="1">
      <alignment horizontal="center"/>
    </xf>
    <xf numFmtId="0" fontId="21" fillId="0" borderId="1" xfId="0" applyFont="1" applyBorder="1" applyAlignment="1">
      <alignment horizontal="left" vertical="center" wrapText="1"/>
    </xf>
    <xf numFmtId="0" fontId="3" fillId="14" borderId="1" xfId="0" applyFont="1" applyFill="1" applyBorder="1" applyAlignment="1">
      <alignment horizontal="left" vertical="center"/>
    </xf>
    <xf numFmtId="165" fontId="16" fillId="0" borderId="1" xfId="0" applyNumberFormat="1" applyFont="1" applyBorder="1" applyAlignment="1">
      <alignment horizontal="left" vertical="center" wrapText="1"/>
    </xf>
    <xf numFmtId="0" fontId="22" fillId="4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center" wrapText="1"/>
    </xf>
    <xf numFmtId="9" fontId="23" fillId="0" borderId="1" xfId="11" applyFont="1" applyFill="1" applyBorder="1" applyAlignment="1">
      <alignment horizontal="center" vertical="center"/>
    </xf>
    <xf numFmtId="0" fontId="23" fillId="0" borderId="1" xfId="0" applyFont="1" applyBorder="1" applyAlignment="1">
      <alignment vertical="center" wrapText="1"/>
    </xf>
    <xf numFmtId="9" fontId="23" fillId="0" borderId="1" xfId="11" applyFont="1" applyBorder="1" applyAlignment="1">
      <alignment horizontal="center" vertical="center" wrapText="1"/>
    </xf>
    <xf numFmtId="9" fontId="23" fillId="0" borderId="1" xfId="0" applyNumberFormat="1" applyFont="1" applyBorder="1" applyAlignment="1">
      <alignment horizontal="center" vertical="center" wrapText="1"/>
    </xf>
    <xf numFmtId="9" fontId="22" fillId="4" borderId="1" xfId="11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9" fontId="3" fillId="0" borderId="0" xfId="1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3" fillId="15" borderId="1" xfId="0" applyFont="1" applyFill="1" applyBorder="1" applyAlignment="1">
      <alignment horizontal="center" vertical="center" wrapText="1"/>
    </xf>
    <xf numFmtId="0" fontId="3" fillId="1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vertical="center" wrapText="1"/>
    </xf>
    <xf numFmtId="9" fontId="22" fillId="7" borderId="1" xfId="1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3" borderId="1" xfId="5" applyFont="1" applyFill="1" applyBorder="1" applyAlignment="1">
      <alignment horizontal="center" vertical="center" wrapText="1"/>
    </xf>
    <xf numFmtId="0" fontId="2" fillId="3" borderId="2" xfId="5" applyFont="1" applyFill="1" applyBorder="1" applyAlignment="1">
      <alignment horizontal="center" vertical="center" wrapText="1"/>
    </xf>
    <xf numFmtId="0" fontId="16" fillId="2" borderId="1" xfId="5" applyFont="1" applyFill="1" applyBorder="1" applyAlignment="1">
      <alignment horizontal="left" vertical="center" wrapText="1"/>
    </xf>
    <xf numFmtId="0" fontId="16" fillId="2" borderId="2" xfId="5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2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wrapText="1"/>
    </xf>
    <xf numFmtId="0" fontId="20" fillId="10" borderId="1" xfId="0" applyFont="1" applyFill="1" applyBorder="1" applyAlignment="1">
      <alignment horizontal="center" vertical="center"/>
    </xf>
    <xf numFmtId="0" fontId="20" fillId="10" borderId="1" xfId="0" applyFont="1" applyFill="1" applyBorder="1" applyAlignment="1">
      <alignment horizontal="center" vertical="center" textRotation="90" wrapText="1"/>
    </xf>
    <xf numFmtId="0" fontId="2" fillId="4" borderId="4" xfId="0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9" fontId="0" fillId="0" borderId="6" xfId="11" applyFont="1" applyBorder="1" applyAlignment="1">
      <alignment horizontal="center" vertical="center" wrapText="1"/>
    </xf>
    <xf numFmtId="9" fontId="0" fillId="0" borderId="5" xfId="11" applyFont="1" applyBorder="1" applyAlignment="1">
      <alignment horizontal="center" vertical="center" wrapText="1"/>
    </xf>
    <xf numFmtId="0" fontId="23" fillId="5" borderId="7" xfId="0" applyFont="1" applyFill="1" applyBorder="1" applyAlignment="1">
      <alignment horizontal="center" vertical="center" wrapText="1"/>
    </xf>
    <xf numFmtId="0" fontId="23" fillId="5" borderId="8" xfId="0" applyFont="1" applyFill="1" applyBorder="1" applyAlignment="1">
      <alignment horizontal="center" vertical="center" wrapText="1"/>
    </xf>
    <xf numFmtId="0" fontId="23" fillId="5" borderId="2" xfId="0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left" vertical="center" wrapText="1"/>
    </xf>
    <xf numFmtId="9" fontId="0" fillId="0" borderId="3" xfId="11" applyFont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 wrapText="1"/>
    </xf>
    <xf numFmtId="0" fontId="22" fillId="4" borderId="9" xfId="0" applyFont="1" applyFill="1" applyBorder="1" applyAlignment="1">
      <alignment horizontal="center" vertical="center"/>
    </xf>
    <xf numFmtId="0" fontId="22" fillId="4" borderId="10" xfId="0" applyFont="1" applyFill="1" applyBorder="1" applyAlignment="1">
      <alignment horizontal="center" vertical="center"/>
    </xf>
    <xf numFmtId="0" fontId="22" fillId="4" borderId="11" xfId="0" applyFont="1" applyFill="1" applyBorder="1" applyAlignment="1">
      <alignment horizontal="center" vertical="center"/>
    </xf>
    <xf numFmtId="0" fontId="22" fillId="4" borderId="12" xfId="0" applyFont="1" applyFill="1" applyBorder="1" applyAlignment="1">
      <alignment horizontal="center" vertical="center"/>
    </xf>
    <xf numFmtId="0" fontId="22" fillId="7" borderId="1" xfId="0" applyFont="1" applyFill="1" applyBorder="1" applyAlignment="1">
      <alignment horizontal="center" vertical="center" wrapText="1"/>
    </xf>
  </cellXfs>
  <cellStyles count="12">
    <cellStyle name="Hipervínculo 2" xfId="2" xr:uid="{00000000-0005-0000-0000-000000000000}"/>
    <cellStyle name="Hipervínculo 2 2" xfId="3" xr:uid="{00000000-0005-0000-0000-000001000000}"/>
    <cellStyle name="Millares 2" xfId="9" xr:uid="{00000000-0005-0000-0000-000002000000}"/>
    <cellStyle name="Normal" xfId="0" builtinId="0"/>
    <cellStyle name="Normal 2" xfId="4" xr:uid="{00000000-0005-0000-0000-000004000000}"/>
    <cellStyle name="Normal 3" xfId="5" xr:uid="{00000000-0005-0000-0000-000005000000}"/>
    <cellStyle name="Normal 3 2" xfId="6" xr:uid="{00000000-0005-0000-0000-000006000000}"/>
    <cellStyle name="Normal 4" xfId="1" xr:uid="{00000000-0005-0000-0000-000007000000}"/>
    <cellStyle name="Porcentaje" xfId="11" builtinId="5"/>
    <cellStyle name="Porcentaje 2" xfId="10" xr:uid="{00000000-0005-0000-0000-000008000000}"/>
    <cellStyle name="Porcentual 2" xfId="7" xr:uid="{00000000-0005-0000-0000-000009000000}"/>
    <cellStyle name="Porcentual 3" xfId="8" xr:uid="{00000000-0005-0000-0000-00000A000000}"/>
  </cellStyles>
  <dxfs count="40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66FFFF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6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FFFF"/>
        </patternFill>
      </fill>
    </dxf>
    <dxf>
      <fill>
        <patternFill>
          <bgColor rgb="FFFF0066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66FFFF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6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FFFF"/>
        </patternFill>
      </fill>
    </dxf>
    <dxf>
      <fill>
        <patternFill>
          <bgColor rgb="FFFF0066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0066"/>
      <color rgb="FFCC0066"/>
      <color rgb="FFCC0000"/>
      <color rgb="FF66FFFF"/>
      <color rgb="FFFF6699"/>
      <color rgb="FF00FFFF"/>
      <color rgb="FFFFFF00"/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ario A Martinez L." id="{442B8E65-F495-4A5D-A777-EE85BDAC5AC7}" userId="92c17e1396a4558c" providerId="Windows Live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6" dT="2021-06-16T15:22:47.83" personId="{442B8E65-F495-4A5D-A777-EE85BDAC5AC7}" id="{C72300CB-C05D-4DDC-AB6A-C7EA64ACC77B}">
    <text>Revisar si el tipo de control afecta la probabilidad (no estaba específico)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5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"/>
  <sheetViews>
    <sheetView view="pageBreakPreview" zoomScale="115" zoomScaleNormal="100" zoomScaleSheetLayoutView="115" workbookViewId="0">
      <selection activeCell="A2" sqref="A2:D2"/>
    </sheetView>
  </sheetViews>
  <sheetFormatPr baseColWidth="10" defaultRowHeight="15" x14ac:dyDescent="0.25"/>
  <cols>
    <col min="1" max="4" width="33.140625" customWidth="1"/>
  </cols>
  <sheetData>
    <row r="1" spans="1:5" ht="28.5" customHeight="1" x14ac:dyDescent="0.25">
      <c r="A1" s="92" t="s">
        <v>0</v>
      </c>
      <c r="B1" s="92"/>
      <c r="C1" s="92"/>
      <c r="D1" s="92"/>
    </row>
    <row r="2" spans="1:5" ht="28.5" customHeight="1" x14ac:dyDescent="0.25">
      <c r="A2" s="93" t="s">
        <v>44</v>
      </c>
      <c r="B2" s="94"/>
      <c r="C2" s="94"/>
      <c r="D2" s="94"/>
    </row>
    <row r="3" spans="1:5" ht="28.5" customHeight="1" x14ac:dyDescent="0.25">
      <c r="A3" s="95" t="s">
        <v>45</v>
      </c>
      <c r="B3" s="96"/>
      <c r="C3" s="96"/>
      <c r="D3" s="96"/>
    </row>
    <row r="4" spans="1:5" x14ac:dyDescent="0.25">
      <c r="A4" s="1" t="s">
        <v>1</v>
      </c>
      <c r="B4" s="33" t="s">
        <v>2</v>
      </c>
      <c r="C4" s="1" t="s">
        <v>5</v>
      </c>
      <c r="D4" s="33" t="s">
        <v>2</v>
      </c>
    </row>
    <row r="5" spans="1:5" ht="71.25" x14ac:dyDescent="0.25">
      <c r="A5" s="25"/>
      <c r="B5" s="32"/>
      <c r="C5" s="25" t="s">
        <v>50</v>
      </c>
      <c r="D5" s="25" t="s">
        <v>49</v>
      </c>
      <c r="E5" s="26"/>
    </row>
    <row r="6" spans="1:5" ht="57" x14ac:dyDescent="0.25">
      <c r="A6" s="25"/>
      <c r="B6" s="25"/>
      <c r="C6" s="25" t="s">
        <v>54</v>
      </c>
      <c r="D6" s="34" t="s">
        <v>52</v>
      </c>
      <c r="E6" s="26"/>
    </row>
    <row r="7" spans="1:5" ht="85.5" x14ac:dyDescent="0.25">
      <c r="A7" s="25"/>
      <c r="B7" s="25"/>
      <c r="C7" s="25" t="s">
        <v>56</v>
      </c>
      <c r="D7" s="25" t="s">
        <v>55</v>
      </c>
      <c r="E7" s="26"/>
    </row>
    <row r="8" spans="1:5" hidden="1" x14ac:dyDescent="0.25">
      <c r="A8" s="25"/>
      <c r="B8" s="25"/>
      <c r="C8" s="25"/>
      <c r="D8" s="25"/>
      <c r="E8" s="26"/>
    </row>
    <row r="9" spans="1:5" hidden="1" x14ac:dyDescent="0.25">
      <c r="A9" s="25"/>
      <c r="B9" s="25"/>
      <c r="C9" s="25"/>
      <c r="D9" s="25"/>
      <c r="E9" s="26"/>
    </row>
    <row r="10" spans="1:5" x14ac:dyDescent="0.25">
      <c r="C10" s="16"/>
    </row>
    <row r="11" spans="1:5" x14ac:dyDescent="0.25">
      <c r="C11" s="15"/>
      <c r="D11" s="15"/>
    </row>
  </sheetData>
  <mergeCells count="3">
    <mergeCell ref="A1:D1"/>
    <mergeCell ref="A2:D2"/>
    <mergeCell ref="A3:D3"/>
  </mergeCells>
  <printOptions horizontalCentered="1" verticalCentered="1"/>
  <pageMargins left="0.70866141732283472" right="0.70866141732283472" top="1.340625" bottom="0.74803149606299213" header="0.31496062992125984" footer="0.31496062992125984"/>
  <pageSetup paperSize="119" scale="90" orientation="landscape" horizontalDpi="4294967295" verticalDpi="4294967295" r:id="rId1"/>
  <headerFooter>
    <oddHeader>&amp;L&amp;G&amp;C&amp;16MAPA DE RIESGOS
INSTITUCIONAL, POR PROCESOS Y DE CORRUPCIÓN
2021&amp;R&amp;G</oddHeader>
  </headerFooter>
  <colBreaks count="1" manualBreakCount="1">
    <brk id="4" max="1048575" man="1"/>
  </colBreaks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5"/>
  <sheetViews>
    <sheetView tabSelected="1" view="pageBreakPreview" zoomScaleNormal="100" zoomScaleSheetLayoutView="100" workbookViewId="0">
      <selection activeCell="C7" sqref="C7"/>
    </sheetView>
  </sheetViews>
  <sheetFormatPr baseColWidth="10" defaultRowHeight="15" x14ac:dyDescent="0.25"/>
  <cols>
    <col min="1" max="1" width="36.85546875" customWidth="1"/>
    <col min="2" max="2" width="23" customWidth="1"/>
    <col min="3" max="3" width="27.85546875" customWidth="1"/>
    <col min="4" max="4" width="13.28515625" bestFit="1" customWidth="1"/>
    <col min="5" max="5" width="28" customWidth="1"/>
    <col min="26" max="26" width="22.28515625" customWidth="1"/>
  </cols>
  <sheetData>
    <row r="1" spans="1:26" ht="22.5" customHeight="1" x14ac:dyDescent="0.25">
      <c r="A1" s="97" t="s">
        <v>3</v>
      </c>
      <c r="B1" s="97"/>
      <c r="C1" s="97"/>
      <c r="D1" s="97"/>
      <c r="E1" s="98"/>
    </row>
    <row r="2" spans="1:26" ht="32.25" customHeight="1" x14ac:dyDescent="0.25">
      <c r="A2" s="99" t="str">
        <f>+'Contexto Estratégico'!A2:D2</f>
        <v>PROCESO: Gestión Documental</v>
      </c>
      <c r="B2" s="99"/>
      <c r="C2" s="99"/>
      <c r="D2" s="99"/>
      <c r="E2" s="100"/>
    </row>
    <row r="3" spans="1:26" ht="35.25" customHeight="1" x14ac:dyDescent="0.25">
      <c r="A3" s="99" t="str">
        <f>+'Contexto Estratégico'!A3:D3</f>
        <v xml:space="preserve">OBJETIVO:  Controlar y administrar de manera eficaz, eficiente y efectiva la estructura documental de la Contraloría General de Santander manteniendo su disponibilidad, integridad, confidencialidad y autenticidad. </v>
      </c>
      <c r="B3" s="99"/>
      <c r="C3" s="99"/>
      <c r="D3" s="99"/>
      <c r="E3" s="100"/>
    </row>
    <row r="4" spans="1:26" ht="30" x14ac:dyDescent="0.25">
      <c r="A4" s="35" t="s">
        <v>2</v>
      </c>
      <c r="B4" s="35" t="s">
        <v>42</v>
      </c>
      <c r="C4" s="35" t="s">
        <v>13</v>
      </c>
      <c r="D4" s="35" t="s">
        <v>4</v>
      </c>
      <c r="E4" s="41" t="s">
        <v>6</v>
      </c>
      <c r="Z4" s="3" t="s">
        <v>8</v>
      </c>
    </row>
    <row r="5" spans="1:26" ht="75" x14ac:dyDescent="0.25">
      <c r="A5" s="22" t="s">
        <v>49</v>
      </c>
      <c r="B5" s="18" t="s">
        <v>60</v>
      </c>
      <c r="C5" s="18" t="s">
        <v>47</v>
      </c>
      <c r="D5" s="21" t="s">
        <v>8</v>
      </c>
      <c r="E5" s="42" t="s">
        <v>150</v>
      </c>
      <c r="Z5" s="3" t="s">
        <v>43</v>
      </c>
    </row>
    <row r="6" spans="1:26" ht="41.25" customHeight="1" x14ac:dyDescent="0.25">
      <c r="A6" s="24" t="s">
        <v>52</v>
      </c>
      <c r="B6" s="18" t="s">
        <v>61</v>
      </c>
      <c r="C6" s="18" t="s">
        <v>46</v>
      </c>
      <c r="D6" s="21" t="s">
        <v>11</v>
      </c>
      <c r="E6" s="42" t="s">
        <v>53</v>
      </c>
      <c r="Z6" s="3" t="s">
        <v>7</v>
      </c>
    </row>
    <row r="7" spans="1:26" ht="67.5" customHeight="1" x14ac:dyDescent="0.25">
      <c r="A7" s="22" t="s">
        <v>55</v>
      </c>
      <c r="B7" s="18" t="s">
        <v>62</v>
      </c>
      <c r="C7" s="18" t="s">
        <v>48</v>
      </c>
      <c r="D7" s="21" t="s">
        <v>7</v>
      </c>
      <c r="E7" s="42" t="s">
        <v>57</v>
      </c>
      <c r="Z7" s="3" t="s">
        <v>10</v>
      </c>
    </row>
    <row r="8" spans="1:26" hidden="1" x14ac:dyDescent="0.25">
      <c r="A8" s="22"/>
      <c r="B8" s="30"/>
      <c r="C8" s="22"/>
      <c r="D8" s="21"/>
      <c r="E8" s="22"/>
      <c r="Z8" s="3" t="s">
        <v>9</v>
      </c>
    </row>
    <row r="9" spans="1:26" hidden="1" x14ac:dyDescent="0.25">
      <c r="A9" s="24"/>
      <c r="B9" s="30"/>
      <c r="C9" s="22"/>
      <c r="D9" s="21"/>
      <c r="E9" s="22"/>
      <c r="Z9" s="3" t="s">
        <v>11</v>
      </c>
    </row>
    <row r="10" spans="1:26" x14ac:dyDescent="0.25">
      <c r="A10" s="27"/>
      <c r="B10" s="28"/>
      <c r="C10" s="27"/>
      <c r="D10" s="29"/>
      <c r="E10" s="27"/>
      <c r="Z10" s="3" t="s">
        <v>12</v>
      </c>
    </row>
    <row r="11" spans="1:26" x14ac:dyDescent="0.25">
      <c r="A11" s="2"/>
      <c r="B11" s="2"/>
      <c r="C11" s="2"/>
      <c r="D11" s="2"/>
      <c r="E11" s="2"/>
    </row>
    <row r="12" spans="1:26" x14ac:dyDescent="0.25">
      <c r="A12" s="2"/>
      <c r="B12" s="2"/>
      <c r="C12" s="2"/>
      <c r="D12" s="2"/>
      <c r="E12" s="2"/>
    </row>
    <row r="13" spans="1:26" x14ac:dyDescent="0.25">
      <c r="A13" s="2"/>
      <c r="B13" s="2"/>
      <c r="C13" s="2"/>
      <c r="D13" s="2"/>
      <c r="E13" s="2"/>
    </row>
    <row r="14" spans="1:26" x14ac:dyDescent="0.25">
      <c r="A14" s="2"/>
      <c r="B14" s="2"/>
      <c r="C14" s="2"/>
      <c r="D14" s="2"/>
      <c r="E14" s="2"/>
    </row>
    <row r="15" spans="1:26" x14ac:dyDescent="0.25">
      <c r="A15" s="2"/>
      <c r="B15" s="2"/>
      <c r="C15" s="2"/>
      <c r="D15" s="2"/>
      <c r="E15" s="2"/>
    </row>
  </sheetData>
  <mergeCells count="3">
    <mergeCell ref="A1:E1"/>
    <mergeCell ref="A2:E2"/>
    <mergeCell ref="A3:E3"/>
  </mergeCells>
  <dataValidations count="3">
    <dataValidation type="list" allowBlank="1" showInputMessage="1" showErrorMessage="1" prompt="Seleccione una opción" sqref="D10" xr:uid="{00000000-0002-0000-0100-000000000000}">
      <formula1>$Z$5:$Z$10</formula1>
    </dataValidation>
    <dataValidation type="list" allowBlank="1" showInputMessage="1" showErrorMessage="1" prompt="Seleccione una opción" sqref="D5" xr:uid="{00000000-0002-0000-0100-000001000000}">
      <formula1>$Z$4:$Z$9</formula1>
    </dataValidation>
    <dataValidation type="list" allowBlank="1" showInputMessage="1" showErrorMessage="1" prompt="Seleccione una opción" sqref="D6:D9" xr:uid="{00000000-0002-0000-0100-000002000000}">
      <formula1>$Z$5:$Z$9</formula1>
    </dataValidation>
  </dataValidations>
  <printOptions horizontalCentered="1" verticalCentered="1"/>
  <pageMargins left="0.70866141732283472" right="0.70866141732283472" top="1.340625" bottom="0.74803149606299213" header="0.31496062992125984" footer="0.31496062992125984"/>
  <pageSetup paperSize="119" scale="90" orientation="landscape" r:id="rId1"/>
  <headerFooter>
    <oddHeader>&amp;L&amp;G&amp;C&amp;16MAPA DE RIESGOS
INSTITUCIONAL, POR PROCESOS Y DE CORRUPCIÓN
2021&amp;R&amp;G</oddHeader>
  </headerFooter>
  <colBreaks count="1" manualBreakCount="1">
    <brk id="5" max="8" man="1"/>
  </colBreaks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1"/>
  <sheetViews>
    <sheetView view="pageBreakPreview" zoomScaleNormal="90" zoomScaleSheetLayoutView="100" workbookViewId="0">
      <selection activeCell="A4" sqref="A4:A6"/>
    </sheetView>
  </sheetViews>
  <sheetFormatPr baseColWidth="10" defaultColWidth="11" defaultRowHeight="14.25" x14ac:dyDescent="0.2"/>
  <cols>
    <col min="1" max="1" width="25.5703125" style="4" bestFit="1" customWidth="1"/>
    <col min="2" max="4" width="7" style="4" customWidth="1"/>
    <col min="5" max="5" width="6.28515625" style="4" bestFit="1" customWidth="1"/>
    <col min="6" max="6" width="12.28515625" style="4" bestFit="1" customWidth="1"/>
    <col min="7" max="7" width="6.28515625" style="4" bestFit="1" customWidth="1"/>
    <col min="8" max="8" width="11.7109375" style="4" bestFit="1" customWidth="1"/>
    <col min="9" max="9" width="33.42578125" style="4" customWidth="1"/>
    <col min="10" max="10" width="21.7109375" style="4" customWidth="1"/>
    <col min="11" max="11" width="21.140625" style="4" customWidth="1"/>
    <col min="12" max="12" width="55.28515625" style="4" customWidth="1"/>
    <col min="13" max="16384" width="11" style="4"/>
  </cols>
  <sheetData>
    <row r="1" spans="1:12" ht="15" x14ac:dyDescent="0.25">
      <c r="A1" s="101" t="s">
        <v>40</v>
      </c>
      <c r="B1" s="101"/>
      <c r="C1" s="101"/>
      <c r="D1" s="101"/>
      <c r="E1" s="101"/>
      <c r="F1" s="101"/>
      <c r="G1" s="101"/>
      <c r="H1" s="102"/>
      <c r="I1" s="101"/>
      <c r="J1" s="101"/>
      <c r="K1" s="101"/>
    </row>
    <row r="2" spans="1:12" x14ac:dyDescent="0.2">
      <c r="A2" s="103" t="str">
        <f>+'Contexto Estratégico'!A2:D2</f>
        <v>PROCESO: Gestión Documental</v>
      </c>
      <c r="B2" s="103"/>
      <c r="C2" s="103"/>
      <c r="D2" s="103"/>
      <c r="E2" s="103"/>
      <c r="F2" s="103"/>
      <c r="G2" s="103"/>
      <c r="H2" s="104"/>
      <c r="I2" s="103"/>
      <c r="J2" s="103"/>
      <c r="K2" s="103"/>
    </row>
    <row r="3" spans="1:12" ht="30" customHeight="1" x14ac:dyDescent="0.2">
      <c r="A3" s="105" t="str">
        <f>+'Contexto Estratégico'!A3:D3</f>
        <v xml:space="preserve">OBJETIVO:  Controlar y administrar de manera eficaz, eficiente y efectiva la estructura documental de la Contraloría General de Santander manteniendo su disponibilidad, integridad, confidencialidad y autenticidad. </v>
      </c>
      <c r="B3" s="105"/>
      <c r="C3" s="105"/>
      <c r="D3" s="105"/>
      <c r="E3" s="105"/>
      <c r="F3" s="105"/>
      <c r="G3" s="105"/>
      <c r="H3" s="106"/>
      <c r="I3" s="105"/>
      <c r="J3" s="105"/>
      <c r="K3" s="105"/>
    </row>
    <row r="4" spans="1:12" ht="15" x14ac:dyDescent="0.25">
      <c r="A4" s="107" t="s">
        <v>15</v>
      </c>
      <c r="B4" s="112" t="s">
        <v>16</v>
      </c>
      <c r="C4" s="113"/>
      <c r="D4" s="113"/>
      <c r="E4" s="113"/>
      <c r="F4" s="113"/>
      <c r="G4" s="113"/>
      <c r="H4" s="102"/>
      <c r="I4" s="107" t="s">
        <v>39</v>
      </c>
      <c r="J4" s="107" t="s">
        <v>18</v>
      </c>
      <c r="K4" s="109" t="s">
        <v>19</v>
      </c>
    </row>
    <row r="5" spans="1:12" ht="15" x14ac:dyDescent="0.25">
      <c r="A5" s="107"/>
      <c r="B5" s="112" t="s">
        <v>17</v>
      </c>
      <c r="C5" s="113"/>
      <c r="D5" s="113"/>
      <c r="E5" s="113"/>
      <c r="F5" s="102"/>
      <c r="G5" s="101" t="s">
        <v>14</v>
      </c>
      <c r="H5" s="101"/>
      <c r="I5" s="108"/>
      <c r="J5" s="108"/>
      <c r="K5" s="110"/>
    </row>
    <row r="6" spans="1:12" ht="15" x14ac:dyDescent="0.25">
      <c r="A6" s="107"/>
      <c r="B6" s="39" t="s">
        <v>66</v>
      </c>
      <c r="C6" s="39" t="s">
        <v>67</v>
      </c>
      <c r="D6" s="39" t="s">
        <v>68</v>
      </c>
      <c r="E6" s="17" t="s">
        <v>25</v>
      </c>
      <c r="F6" s="17" t="s">
        <v>26</v>
      </c>
      <c r="G6" s="17" t="s">
        <v>25</v>
      </c>
      <c r="H6" s="17" t="s">
        <v>26</v>
      </c>
      <c r="I6" s="108"/>
      <c r="J6" s="108"/>
      <c r="K6" s="111"/>
    </row>
    <row r="7" spans="1:12" ht="71.25" x14ac:dyDescent="0.2">
      <c r="A7" s="31" t="str">
        <f>+Identificación!B5</f>
        <v>Puede presentarse el deterioro de los documentos</v>
      </c>
      <c r="B7" s="31">
        <v>5</v>
      </c>
      <c r="C7" s="44">
        <v>0.6</v>
      </c>
      <c r="D7" s="70">
        <f>B7+(B7*C7)</f>
        <v>8</v>
      </c>
      <c r="E7" s="43">
        <f>IF(D7&lt;=ProbImpacto!$D$21,ProbImpacto!$A$29,IF(D7&lt;=ProbImpacto!$H$21,ProbImpacto!$A$30,IF(D7&lt;=ProbImpacto!$E$23,ProbImpacto!$A$31,IF(D7&lt;=ProbImpacto!$G$23,ProbImpacto!$A$32,ProbImpacto!$A$33))))</f>
        <v>1</v>
      </c>
      <c r="F7" s="19" t="str">
        <f>IF(E7=20%,ProbImpacto!$B$29,IF(E7=40%,ProbImpacto!$B$30,IF(E7=60%,ProbImpacto!$B$31,IF(E7=80%,ProbImpacto!$B$32,ProbImpacto!$B$33))))</f>
        <v>Muy Alta</v>
      </c>
      <c r="G7" s="43">
        <v>0.8</v>
      </c>
      <c r="H7" s="19" t="str">
        <f>IF(G7=20%,ProbImpacto!$B$39,IF(G7=40%,ProbImpacto!$B$40,IF(G7=60%,ProbImpacto!$B$41,IF(G7=80%,ProbImpacto!$B$42,ProbImpacto!$B$43))))</f>
        <v>Mayor</v>
      </c>
      <c r="I7" s="23" t="str">
        <f>+Identificación!E5</f>
        <v>Pérdida de información, con mínima posibilidad de recuperación afectando los procesos misionales y de apoyo de la entidad.</v>
      </c>
      <c r="J7" s="19" t="s">
        <v>131</v>
      </c>
      <c r="K7" s="19" t="s">
        <v>110</v>
      </c>
      <c r="L7" s="14"/>
    </row>
    <row r="8" spans="1:12" ht="42.75" x14ac:dyDescent="0.2">
      <c r="A8" s="31" t="str">
        <f>+Identificación!B6</f>
        <v>Puede presentarse pérdida de la información</v>
      </c>
      <c r="B8" s="31">
        <v>4</v>
      </c>
      <c r="C8" s="44">
        <v>0.6</v>
      </c>
      <c r="D8" s="70">
        <f t="shared" ref="D8:D11" si="0">B8+(B8*C8)</f>
        <v>6.4</v>
      </c>
      <c r="E8" s="43">
        <f>IF(D8&lt;=ProbImpacto!$D$21,ProbImpacto!$A$29,IF(D8&lt;=ProbImpacto!$H$21,ProbImpacto!$A$30,IF(D8&lt;=ProbImpacto!$E$23,ProbImpacto!$A$31,IF(D8&lt;=ProbImpacto!$G$23,ProbImpacto!$A$32,ProbImpacto!$A$33))))</f>
        <v>0.8</v>
      </c>
      <c r="F8" s="19" t="str">
        <f>IF(E8=20%,ProbImpacto!$B$29,IF(E8=40%,ProbImpacto!$B$30,IF(E8=60%,ProbImpacto!$B$31,IF(E8=80%,ProbImpacto!$B$32,ProbImpacto!$B$33))))</f>
        <v>Alta</v>
      </c>
      <c r="G8" s="43">
        <v>0.8</v>
      </c>
      <c r="H8" s="19" t="str">
        <f>IF(G8=20%,ProbImpacto!$B$39,IF(G8=40%,ProbImpacto!$B$40,IF(G8=60%,ProbImpacto!$B$41,IF(G8=80%,ProbImpacto!$B$42,ProbImpacto!$B$43))))</f>
        <v>Mayor</v>
      </c>
      <c r="I8" s="23" t="str">
        <f>+Identificación!E6</f>
        <v>Obstrucciones de las funciones de la entidad</v>
      </c>
      <c r="J8" s="19" t="s">
        <v>131</v>
      </c>
      <c r="K8" s="19" t="s">
        <v>110</v>
      </c>
    </row>
    <row r="9" spans="1:12" ht="42.75" x14ac:dyDescent="0.2">
      <c r="A9" s="31" t="str">
        <f>+Identificación!B7</f>
        <v>Puede presentarse extravío de correspondencia</v>
      </c>
      <c r="B9" s="31">
        <v>4</v>
      </c>
      <c r="C9" s="44">
        <v>0.8</v>
      </c>
      <c r="D9" s="70">
        <f t="shared" si="0"/>
        <v>7.2</v>
      </c>
      <c r="E9" s="43">
        <f>IF(D9&lt;=ProbImpacto!$D$21,ProbImpacto!$A$29,IF(D9&lt;=ProbImpacto!$H$21,ProbImpacto!$A$30,IF(D9&lt;=ProbImpacto!$E$23,ProbImpacto!$A$31,IF(D9&lt;=ProbImpacto!$G$23,ProbImpacto!$A$32,ProbImpacto!$A$33))))</f>
        <v>0.8</v>
      </c>
      <c r="F9" s="19" t="str">
        <f>IF(E9=20%,ProbImpacto!$B$29,IF(E9=40%,ProbImpacto!$B$30,IF(E9=60%,ProbImpacto!$B$31,IF(E9=80%,ProbImpacto!$B$32,ProbImpacto!$B$33))))</f>
        <v>Alta</v>
      </c>
      <c r="G9" s="43">
        <v>0.8</v>
      </c>
      <c r="H9" s="19" t="str">
        <f>IF(G9=20%,ProbImpacto!$B$39,IF(G9=40%,ProbImpacto!$B$40,IF(G9=60%,ProbImpacto!$B$41,IF(G9=80%,ProbImpacto!$B$42,ProbImpacto!$B$43))))</f>
        <v>Mayor</v>
      </c>
      <c r="I9" s="23" t="str">
        <f>+Identificación!E7</f>
        <v>Sanciones a la entidad o a sus funcionrios. Entorpecimiento de los proceos de la entidad.</v>
      </c>
      <c r="J9" s="19" t="s">
        <v>131</v>
      </c>
      <c r="K9" s="19" t="s">
        <v>110</v>
      </c>
    </row>
    <row r="10" spans="1:12" hidden="1" x14ac:dyDescent="0.2">
      <c r="A10" s="19">
        <f>+Identificación!A8</f>
        <v>0</v>
      </c>
      <c r="B10" s="19"/>
      <c r="C10" s="19"/>
      <c r="D10" s="31">
        <f t="shared" si="0"/>
        <v>0</v>
      </c>
      <c r="E10" s="20"/>
      <c r="F10" s="19"/>
      <c r="G10" s="20"/>
      <c r="H10" s="19"/>
      <c r="I10" s="23"/>
      <c r="J10" s="19"/>
      <c r="K10" s="19"/>
    </row>
    <row r="11" spans="1:12" hidden="1" x14ac:dyDescent="0.2">
      <c r="A11" s="19">
        <f>+Identificación!A9</f>
        <v>0</v>
      </c>
      <c r="B11" s="19"/>
      <c r="C11" s="19"/>
      <c r="D11" s="31">
        <f t="shared" si="0"/>
        <v>0</v>
      </c>
      <c r="E11" s="20"/>
      <c r="F11" s="19"/>
      <c r="G11" s="20"/>
      <c r="H11" s="19"/>
      <c r="I11" s="23"/>
      <c r="J11" s="19"/>
      <c r="K11" s="19"/>
    </row>
  </sheetData>
  <mergeCells count="10">
    <mergeCell ref="G5:H5"/>
    <mergeCell ref="A1:K1"/>
    <mergeCell ref="A2:K2"/>
    <mergeCell ref="A3:K3"/>
    <mergeCell ref="A4:A6"/>
    <mergeCell ref="I4:I6"/>
    <mergeCell ref="J4:J6"/>
    <mergeCell ref="K4:K6"/>
    <mergeCell ref="B4:H4"/>
    <mergeCell ref="B5:F5"/>
  </mergeCells>
  <conditionalFormatting sqref="F10:F11">
    <cfRule type="containsText" dxfId="39" priority="80" operator="containsText" text="Improbable">
      <formula>NOT(ISERROR(SEARCH("Improbable",F10)))</formula>
    </cfRule>
    <cfRule type="containsText" dxfId="38" priority="81" operator="containsText" text="Casi seguro">
      <formula>NOT(ISERROR(SEARCH("Casi seguro",F10)))</formula>
    </cfRule>
    <cfRule type="containsText" dxfId="37" priority="82" operator="containsText" text="Probable">
      <formula>NOT(ISERROR(SEARCH("Probable",F10)))</formula>
    </cfRule>
    <cfRule type="containsText" dxfId="36" priority="88" operator="containsText" text="Raro">
      <formula>NOT(ISERROR(SEARCH("Raro",F10)))</formula>
    </cfRule>
  </conditionalFormatting>
  <conditionalFormatting sqref="J7:J11">
    <cfRule type="containsText" dxfId="35" priority="102" operator="containsText" text="extrema">
      <formula>NOT(ISERROR(SEARCH("extrema",J7)))</formula>
    </cfRule>
    <cfRule type="containsText" dxfId="34" priority="103" operator="containsText" text="Alta">
      <formula>NOT(ISERROR(SEARCH("Alta",J7)))</formula>
    </cfRule>
    <cfRule type="containsText" dxfId="33" priority="104" operator="containsText" text="moderada">
      <formula>NOT(ISERROR(SEARCH("moderada",J7)))</formula>
    </cfRule>
    <cfRule type="containsText" dxfId="32" priority="105" operator="containsText" text="Zona de riesgo baja">
      <formula>NOT(ISERROR(SEARCH("Zona de riesgo baja",J7)))</formula>
    </cfRule>
  </conditionalFormatting>
  <conditionalFormatting sqref="H10:H11">
    <cfRule type="containsText" dxfId="31" priority="67" operator="containsText" text="Catastrofico">
      <formula>NOT(ISERROR(SEARCH("Catastrofico",H10)))</formula>
    </cfRule>
    <cfRule type="containsText" dxfId="30" priority="69" operator="containsText" text="Mayor">
      <formula>NOT(ISERROR(SEARCH("Mayor",H10)))</formula>
    </cfRule>
    <cfRule type="containsText" dxfId="29" priority="70" operator="containsText" text="Moderado">
      <formula>NOT(ISERROR(SEARCH("Moderado",H10)))</formula>
    </cfRule>
    <cfRule type="containsText" dxfId="28" priority="71" operator="containsText" text="Menor">
      <formula>NOT(ISERROR(SEARCH("Menor",H10)))</formula>
    </cfRule>
    <cfRule type="containsText" dxfId="27" priority="74" operator="containsText" text="Menor">
      <formula>NOT(ISERROR(SEARCH("Menor",H10)))</formula>
    </cfRule>
    <cfRule type="containsText" dxfId="26" priority="76" operator="containsText" text="Menor">
      <formula>NOT(ISERROR(SEARCH("Menor",H10)))</formula>
    </cfRule>
    <cfRule type="containsText" dxfId="25" priority="78" operator="containsText" text="Insignificante">
      <formula>NOT(ISERROR(SEARCH("Insignificante",H10)))</formula>
    </cfRule>
  </conditionalFormatting>
  <conditionalFormatting sqref="F10:F11">
    <cfRule type="containsText" dxfId="24" priority="29" operator="containsText" text="Posible">
      <formula>NOT(ISERROR(SEARCH("Posible",F10)))</formula>
    </cfRule>
  </conditionalFormatting>
  <conditionalFormatting sqref="K7:K11">
    <cfRule type="containsText" dxfId="23" priority="16" operator="containsText" text="d.">
      <formula>NOT(ISERROR(SEARCH("d.",K7)))</formula>
    </cfRule>
    <cfRule type="containsText" dxfId="22" priority="17" operator="containsText" text="c.">
      <formula>NOT(ISERROR(SEARCH("c.",K7)))</formula>
    </cfRule>
    <cfRule type="containsText" dxfId="21" priority="18" operator="containsText" text="b.">
      <formula>NOT(ISERROR(SEARCH("b.",K7)))</formula>
    </cfRule>
    <cfRule type="containsText" dxfId="20" priority="19" operator="containsText" text="a.">
      <formula>NOT(ISERROR(SEARCH("a.",K7)))</formula>
    </cfRule>
  </conditionalFormatting>
  <dataValidations xWindow="319" yWindow="394" count="6">
    <dataValidation type="list" allowBlank="1" showInputMessage="1" showErrorMessage="1" sqref="E10:E11" xr:uid="{00000000-0002-0000-0200-000000000000}">
      <formula1>#REF!</formula1>
    </dataValidation>
    <dataValidation type="list" allowBlank="1" showInputMessage="1" showErrorMessage="1" prompt="Seleccione el descriptor correspondiente al valor de columna anterior" sqref="F10:F11" xr:uid="{00000000-0002-0000-0200-000001000000}">
      <formula1>#REF!</formula1>
    </dataValidation>
    <dataValidation type="list" allowBlank="1" showInputMessage="1" showErrorMessage="1" sqref="G10:G11" xr:uid="{00000000-0002-0000-0200-000002000000}">
      <formula1>#REF!</formula1>
    </dataValidation>
    <dataValidation type="list" allowBlank="1" showInputMessage="1" showErrorMessage="1" prompt="Seleccione el descriptor correspondiende al valor dado en la columna anterior" sqref="H10:H11" xr:uid="{00000000-0002-0000-0200-000003000000}">
      <formula1>#REF!</formula1>
    </dataValidation>
    <dataValidation type="list" allowBlank="1" showInputMessage="1" showErrorMessage="1" prompt="Identificar la zona de riesgo ubicándola en la matriz de riesgo inherente" sqref="J10:J11" xr:uid="{00000000-0002-0000-0200-000004000000}">
      <formula1>#REF!</formula1>
    </dataValidation>
    <dataValidation type="list" allowBlank="1" showInputMessage="1" showErrorMessage="1" prompt="Selecciones la medida de respuesta al riesgo correspondiente a la zona de riesgo definida en la columna anterior" sqref="K10:K11" xr:uid="{00000000-0002-0000-0200-000005000000}">
      <formula1>#REF!</formula1>
    </dataValidation>
  </dataValidations>
  <printOptions horizontalCentered="1" verticalCentered="1"/>
  <pageMargins left="0.70866141732283472" right="0.70866141732283472" top="1.340625" bottom="0.74803149606299213" header="0.31496062992125984" footer="0.31496062992125984"/>
  <pageSetup paperSize="119" scale="76" orientation="landscape" r:id="rId1"/>
  <headerFooter>
    <oddHeader>&amp;L&amp;G&amp;C&amp;16MAPA DE RIESGOS
INSTITUCIONAL, POR PROCESOS Y DE CORRUPCIÓN
2021&amp;R&amp;G</oddHeader>
  </headerFooter>
  <legacy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xWindow="319" yWindow="394" count="5">
        <x14:dataValidation type="list" allowBlank="1" showInputMessage="1" showErrorMessage="1" xr:uid="{56228A20-DF2B-4317-9350-3779C8044B29}">
          <x14:formula1>
            <xm:f>ProbImpacto!$C$3:$C$7</xm:f>
          </x14:formula1>
          <xm:sqref>B7:B9</xm:sqref>
        </x14:dataValidation>
        <x14:dataValidation type="list" allowBlank="1" showInputMessage="1" showErrorMessage="1" xr:uid="{17D3CADA-7DE2-4A81-9D54-EA4657941B21}">
          <x14:formula1>
            <xm:f>ProbImpacto!$C$11:$C$15</xm:f>
          </x14:formula1>
          <xm:sqref>C7:C9</xm:sqref>
        </x14:dataValidation>
        <x14:dataValidation type="list" allowBlank="1" showInputMessage="1" showErrorMessage="1" xr:uid="{196040DF-DA62-41CD-BDDC-2244B86614BC}">
          <x14:formula1>
            <xm:f>ProbImpacto!$A$39:$A$43</xm:f>
          </x14:formula1>
          <xm:sqref>G7:G9</xm:sqref>
        </x14:dataValidation>
        <x14:dataValidation type="list" allowBlank="1" showInputMessage="1" showErrorMessage="1" prompt="Identificar la zona de riesgo ubicándola en la matriz de riesgo inherente" xr:uid="{2D8AC73C-E06E-4482-AD5B-CA3B2315F89C}">
          <x14:formula1>
            <xm:f>ProbImpacto!$B$47:$B$50</xm:f>
          </x14:formula1>
          <xm:sqref>J7:J9</xm:sqref>
        </x14:dataValidation>
        <x14:dataValidation type="list" allowBlank="1" showInputMessage="1" showErrorMessage="1" prompt="Selecciones la medida de respuesta al riesgo correspondiente a la zona de riesgo definida en la columna anterior" xr:uid="{257BBB3B-9165-455B-8C79-F823B1BBF480}">
          <x14:formula1>
            <xm:f>ProbImpacto!$C$47:$C$50</xm:f>
          </x14:formula1>
          <xm:sqref>K7:K9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32DD46-6F7D-4E5B-9505-5CB7B1A8FC54}">
  <sheetPr>
    <tabColor theme="9" tint="-0.499984740745262"/>
  </sheetPr>
  <dimension ref="A2:R69"/>
  <sheetViews>
    <sheetView topLeftCell="E32" zoomScale="60" zoomScaleNormal="60" workbookViewId="0">
      <selection activeCell="H39" sqref="H39:L39"/>
    </sheetView>
  </sheetViews>
  <sheetFormatPr baseColWidth="10" defaultColWidth="11" defaultRowHeight="14.25" x14ac:dyDescent="0.2"/>
  <cols>
    <col min="1" max="1" width="7.140625" style="4" bestFit="1" customWidth="1"/>
    <col min="2" max="2" width="25.5703125" style="4" bestFit="1" customWidth="1"/>
    <col min="3" max="3" width="53.140625" style="4" customWidth="1"/>
    <col min="4" max="4" width="47.140625" style="4" customWidth="1"/>
    <col min="5" max="5" width="48.140625" style="4" customWidth="1"/>
    <col min="6" max="6" width="8.7109375" style="4" customWidth="1"/>
    <col min="7" max="7" width="14.85546875" style="4" customWidth="1"/>
    <col min="8" max="8" width="16.42578125" style="4" bestFit="1" customWidth="1"/>
    <col min="9" max="11" width="12.42578125" style="4" customWidth="1"/>
    <col min="12" max="12" width="15" style="4" bestFit="1" customWidth="1"/>
    <col min="13" max="13" width="13.5703125" style="4" customWidth="1"/>
    <col min="14" max="14" width="15.28515625" style="4" customWidth="1"/>
    <col min="15" max="15" width="32.85546875" style="4" customWidth="1"/>
    <col min="16" max="16" width="13.42578125" style="4" bestFit="1" customWidth="1"/>
    <col min="17" max="16384" width="11" style="4"/>
  </cols>
  <sheetData>
    <row r="2" spans="2:3" ht="30" x14ac:dyDescent="0.2">
      <c r="B2" s="45" t="s">
        <v>69</v>
      </c>
      <c r="C2" s="45" t="s">
        <v>70</v>
      </c>
    </row>
    <row r="3" spans="2:3" ht="28.5" x14ac:dyDescent="0.2">
      <c r="B3" s="36" t="s">
        <v>71</v>
      </c>
      <c r="C3" s="46">
        <v>1</v>
      </c>
    </row>
    <row r="4" spans="2:3" ht="28.5" x14ac:dyDescent="0.2">
      <c r="B4" s="36" t="s">
        <v>72</v>
      </c>
      <c r="C4" s="46">
        <v>2</v>
      </c>
    </row>
    <row r="5" spans="2:3" ht="28.5" x14ac:dyDescent="0.2">
      <c r="B5" s="36" t="s">
        <v>73</v>
      </c>
      <c r="C5" s="46">
        <v>3</v>
      </c>
    </row>
    <row r="6" spans="2:3" ht="28.5" x14ac:dyDescent="0.2">
      <c r="B6" s="36" t="s">
        <v>74</v>
      </c>
      <c r="C6" s="46">
        <v>4</v>
      </c>
    </row>
    <row r="7" spans="2:3" x14ac:dyDescent="0.2">
      <c r="B7" s="36" t="s">
        <v>24</v>
      </c>
      <c r="C7" s="46">
        <v>5</v>
      </c>
    </row>
    <row r="8" spans="2:3" x14ac:dyDescent="0.2">
      <c r="B8" s="47"/>
      <c r="C8" s="48"/>
    </row>
    <row r="9" spans="2:3" x14ac:dyDescent="0.2">
      <c r="B9" s="14"/>
      <c r="C9" s="14"/>
    </row>
    <row r="10" spans="2:3" ht="45" x14ac:dyDescent="0.2">
      <c r="B10" s="45" t="s">
        <v>75</v>
      </c>
      <c r="C10" s="45" t="s">
        <v>76</v>
      </c>
    </row>
    <row r="11" spans="2:3" ht="42.75" x14ac:dyDescent="0.2">
      <c r="B11" s="49" t="s">
        <v>77</v>
      </c>
      <c r="C11" s="50">
        <v>0.2</v>
      </c>
    </row>
    <row r="12" spans="2:3" ht="42.75" x14ac:dyDescent="0.2">
      <c r="B12" s="49" t="s">
        <v>78</v>
      </c>
      <c r="C12" s="51">
        <v>0.4</v>
      </c>
    </row>
    <row r="13" spans="2:3" ht="42.75" x14ac:dyDescent="0.2">
      <c r="B13" s="49" t="s">
        <v>79</v>
      </c>
      <c r="C13" s="51">
        <v>0.6</v>
      </c>
    </row>
    <row r="14" spans="2:3" ht="42.75" x14ac:dyDescent="0.2">
      <c r="B14" s="49" t="s">
        <v>80</v>
      </c>
      <c r="C14" s="51">
        <v>0.8</v>
      </c>
    </row>
    <row r="15" spans="2:3" ht="42.75" x14ac:dyDescent="0.2">
      <c r="B15" s="49" t="s">
        <v>81</v>
      </c>
      <c r="C15" s="51">
        <v>1</v>
      </c>
    </row>
    <row r="16" spans="2:3" x14ac:dyDescent="0.2">
      <c r="B16" s="52"/>
      <c r="C16" s="53"/>
    </row>
    <row r="18" spans="1:8" ht="15" x14ac:dyDescent="0.2">
      <c r="B18" s="54"/>
      <c r="C18" s="116" t="s">
        <v>75</v>
      </c>
      <c r="D18" s="116"/>
      <c r="E18" s="116"/>
      <c r="F18" s="116"/>
      <c r="G18" s="116"/>
      <c r="H18" s="116"/>
    </row>
    <row r="19" spans="1:8" ht="15" x14ac:dyDescent="0.2">
      <c r="B19" s="117" t="s">
        <v>82</v>
      </c>
      <c r="C19" s="55"/>
      <c r="D19" s="56">
        <v>0.2</v>
      </c>
      <c r="E19" s="56">
        <v>0.4</v>
      </c>
      <c r="F19" s="56">
        <v>0.6</v>
      </c>
      <c r="G19" s="56">
        <v>0.8</v>
      </c>
      <c r="H19" s="56">
        <v>1</v>
      </c>
    </row>
    <row r="20" spans="1:8" ht="15" x14ac:dyDescent="0.2">
      <c r="B20" s="117"/>
      <c r="C20" s="55">
        <v>1</v>
      </c>
      <c r="D20" s="57">
        <v>1.2</v>
      </c>
      <c r="E20" s="57">
        <v>1.4</v>
      </c>
      <c r="F20" s="57">
        <v>1.6</v>
      </c>
      <c r="G20" s="57">
        <v>1.8</v>
      </c>
      <c r="H20" s="57">
        <v>2</v>
      </c>
    </row>
    <row r="21" spans="1:8" ht="15" x14ac:dyDescent="0.2">
      <c r="B21" s="117"/>
      <c r="C21" s="55">
        <v>2</v>
      </c>
      <c r="D21" s="57">
        <v>2.4</v>
      </c>
      <c r="E21" s="58">
        <v>2.8</v>
      </c>
      <c r="F21" s="58">
        <v>3.2</v>
      </c>
      <c r="G21" s="58">
        <v>3.6</v>
      </c>
      <c r="H21" s="58">
        <v>4</v>
      </c>
    </row>
    <row r="22" spans="1:8" ht="15" x14ac:dyDescent="0.2">
      <c r="B22" s="117"/>
      <c r="C22" s="55">
        <v>3</v>
      </c>
      <c r="D22" s="58">
        <v>3.6</v>
      </c>
      <c r="E22" s="59">
        <v>4.2</v>
      </c>
      <c r="F22" s="59">
        <v>4.8</v>
      </c>
      <c r="G22" s="59">
        <v>5.4</v>
      </c>
      <c r="H22" s="60">
        <v>6</v>
      </c>
    </row>
    <row r="23" spans="1:8" ht="15" x14ac:dyDescent="0.2">
      <c r="B23" s="117"/>
      <c r="C23" s="55">
        <v>4</v>
      </c>
      <c r="D23" s="59">
        <v>4.8</v>
      </c>
      <c r="E23" s="59">
        <v>5.6</v>
      </c>
      <c r="F23" s="60">
        <v>6.4</v>
      </c>
      <c r="G23" s="60">
        <v>7.2</v>
      </c>
      <c r="H23" s="61">
        <v>8</v>
      </c>
    </row>
    <row r="24" spans="1:8" ht="15" x14ac:dyDescent="0.2">
      <c r="B24" s="117"/>
      <c r="C24" s="55">
        <v>5</v>
      </c>
      <c r="D24" s="60">
        <v>6</v>
      </c>
      <c r="E24" s="60">
        <v>7</v>
      </c>
      <c r="F24" s="61">
        <v>8</v>
      </c>
      <c r="G24" s="61">
        <v>9</v>
      </c>
      <c r="H24" s="61">
        <v>10</v>
      </c>
    </row>
    <row r="27" spans="1:8" ht="15" x14ac:dyDescent="0.25">
      <c r="A27" s="101" t="s">
        <v>20</v>
      </c>
      <c r="B27" s="101"/>
      <c r="C27" s="101"/>
      <c r="D27" s="62"/>
      <c r="E27" s="63"/>
      <c r="F27" s="63"/>
    </row>
    <row r="28" spans="1:8" ht="15" x14ac:dyDescent="0.25">
      <c r="A28" s="37" t="s">
        <v>21</v>
      </c>
      <c r="B28" s="37" t="s">
        <v>22</v>
      </c>
      <c r="C28" s="37" t="s">
        <v>23</v>
      </c>
      <c r="D28" s="63"/>
      <c r="E28" s="63"/>
      <c r="F28" s="63"/>
    </row>
    <row r="29" spans="1:8" ht="15" x14ac:dyDescent="0.2">
      <c r="A29" s="64">
        <v>0.2</v>
      </c>
      <c r="B29" s="5" t="s">
        <v>83</v>
      </c>
      <c r="C29" s="40" t="s">
        <v>133</v>
      </c>
      <c r="D29" s="65"/>
      <c r="E29" s="65"/>
      <c r="F29" s="65"/>
    </row>
    <row r="30" spans="1:8" ht="15" x14ac:dyDescent="0.2">
      <c r="A30" s="64">
        <v>0.4</v>
      </c>
      <c r="B30" s="5" t="s">
        <v>84</v>
      </c>
      <c r="C30" s="40" t="s">
        <v>134</v>
      </c>
      <c r="D30" s="65"/>
      <c r="E30" s="65"/>
      <c r="F30" s="65"/>
    </row>
    <row r="31" spans="1:8" ht="15" x14ac:dyDescent="0.2">
      <c r="A31" s="64">
        <v>0.6</v>
      </c>
      <c r="B31" s="5" t="s">
        <v>85</v>
      </c>
      <c r="C31" s="40" t="s">
        <v>135</v>
      </c>
      <c r="D31" s="65"/>
      <c r="E31" s="65"/>
      <c r="F31" s="65"/>
    </row>
    <row r="32" spans="1:8" ht="15" x14ac:dyDescent="0.2">
      <c r="A32" s="64">
        <v>0.8</v>
      </c>
      <c r="B32" s="5" t="s">
        <v>86</v>
      </c>
      <c r="C32" s="40" t="s">
        <v>136</v>
      </c>
      <c r="D32" s="65"/>
      <c r="E32" s="65"/>
      <c r="F32" s="65"/>
    </row>
    <row r="33" spans="1:18" ht="27" customHeight="1" x14ac:dyDescent="0.2">
      <c r="A33" s="64">
        <v>1</v>
      </c>
      <c r="B33" s="5" t="s">
        <v>87</v>
      </c>
      <c r="C33" s="40" t="s">
        <v>137</v>
      </c>
      <c r="D33" s="66"/>
      <c r="E33" s="66"/>
      <c r="F33" s="66"/>
    </row>
    <row r="36" spans="1:18" ht="15" x14ac:dyDescent="0.25">
      <c r="A36" s="101" t="s">
        <v>27</v>
      </c>
      <c r="B36" s="101"/>
      <c r="C36" s="101"/>
      <c r="D36" s="101"/>
      <c r="E36" s="101"/>
      <c r="G36" s="118" t="s">
        <v>32</v>
      </c>
      <c r="H36" s="118"/>
      <c r="I36" s="118"/>
      <c r="J36" s="118"/>
      <c r="K36" s="118"/>
      <c r="L36" s="118"/>
    </row>
    <row r="37" spans="1:18" ht="15" x14ac:dyDescent="0.25">
      <c r="A37" s="67"/>
      <c r="B37" s="67"/>
      <c r="C37" s="67" t="s">
        <v>88</v>
      </c>
      <c r="D37" s="112" t="s">
        <v>89</v>
      </c>
      <c r="E37" s="102"/>
      <c r="G37" s="80"/>
      <c r="H37" s="80"/>
      <c r="I37" s="80"/>
      <c r="J37" s="80"/>
      <c r="K37" s="80"/>
      <c r="L37" s="80"/>
    </row>
    <row r="38" spans="1:18" ht="15" customHeight="1" x14ac:dyDescent="0.25">
      <c r="A38" s="67" t="s">
        <v>21</v>
      </c>
      <c r="B38" s="38" t="s">
        <v>22</v>
      </c>
      <c r="C38" s="38" t="s">
        <v>90</v>
      </c>
      <c r="D38" s="38" t="s">
        <v>91</v>
      </c>
      <c r="E38" s="38" t="s">
        <v>92</v>
      </c>
      <c r="G38" s="114" t="s">
        <v>33</v>
      </c>
      <c r="H38" s="115" t="s">
        <v>14</v>
      </c>
      <c r="I38" s="115"/>
      <c r="J38" s="115"/>
      <c r="K38" s="115"/>
      <c r="L38" s="115"/>
    </row>
    <row r="39" spans="1:18" ht="85.5" customHeight="1" x14ac:dyDescent="0.2">
      <c r="A39" s="64">
        <v>0.2</v>
      </c>
      <c r="B39" s="5" t="s">
        <v>93</v>
      </c>
      <c r="C39" s="49" t="s">
        <v>94</v>
      </c>
      <c r="D39" s="68" t="s">
        <v>95</v>
      </c>
      <c r="E39" s="11" t="s">
        <v>96</v>
      </c>
      <c r="G39" s="114"/>
      <c r="H39" s="81" t="s">
        <v>143</v>
      </c>
      <c r="I39" s="81" t="s">
        <v>144</v>
      </c>
      <c r="J39" s="81" t="s">
        <v>145</v>
      </c>
      <c r="K39" s="81" t="s">
        <v>146</v>
      </c>
      <c r="L39" s="81" t="s">
        <v>147</v>
      </c>
    </row>
    <row r="40" spans="1:18" ht="99.75" customHeight="1" x14ac:dyDescent="0.2">
      <c r="A40" s="64">
        <v>0.4</v>
      </c>
      <c r="B40" s="5" t="s">
        <v>28</v>
      </c>
      <c r="C40" s="49" t="s">
        <v>97</v>
      </c>
      <c r="D40" s="68" t="s">
        <v>98</v>
      </c>
      <c r="E40" s="11" t="s">
        <v>99</v>
      </c>
      <c r="G40" s="90" t="s">
        <v>138</v>
      </c>
      <c r="H40" s="88"/>
      <c r="I40" s="88"/>
      <c r="J40" s="88"/>
      <c r="K40" s="88"/>
      <c r="L40" s="7"/>
    </row>
    <row r="41" spans="1:18" ht="183" customHeight="1" x14ac:dyDescent="0.2">
      <c r="A41" s="64">
        <v>0.6</v>
      </c>
      <c r="B41" s="5" t="s">
        <v>29</v>
      </c>
      <c r="C41" s="49" t="s">
        <v>100</v>
      </c>
      <c r="D41" s="68" t="s">
        <v>101</v>
      </c>
      <c r="E41" s="11" t="s">
        <v>102</v>
      </c>
      <c r="G41" s="90" t="s">
        <v>139</v>
      </c>
      <c r="H41" s="6"/>
      <c r="I41" s="6"/>
      <c r="J41" s="88"/>
      <c r="K41" s="88"/>
      <c r="L41" s="7"/>
    </row>
    <row r="42" spans="1:18" ht="147.75" customHeight="1" x14ac:dyDescent="0.2">
      <c r="A42" s="64">
        <v>0.8</v>
      </c>
      <c r="B42" s="5" t="s">
        <v>30</v>
      </c>
      <c r="C42" s="49" t="s">
        <v>103</v>
      </c>
      <c r="D42" s="68" t="s">
        <v>104</v>
      </c>
      <c r="E42" s="11" t="s">
        <v>105</v>
      </c>
      <c r="G42" s="90" t="s">
        <v>140</v>
      </c>
      <c r="H42" s="6"/>
      <c r="I42" s="6"/>
      <c r="J42" s="6"/>
      <c r="K42" s="88"/>
      <c r="L42" s="7"/>
    </row>
    <row r="43" spans="1:18" ht="158.25" customHeight="1" x14ac:dyDescent="0.2">
      <c r="A43" s="64">
        <v>1</v>
      </c>
      <c r="B43" s="5" t="s">
        <v>31</v>
      </c>
      <c r="C43" s="49" t="s">
        <v>106</v>
      </c>
      <c r="D43" s="68" t="s">
        <v>107</v>
      </c>
      <c r="E43" s="11" t="s">
        <v>108</v>
      </c>
      <c r="G43" s="90" t="s">
        <v>141</v>
      </c>
      <c r="H43" s="89"/>
      <c r="I43" s="6"/>
      <c r="J43" s="6"/>
      <c r="K43" s="88"/>
      <c r="L43" s="7"/>
    </row>
    <row r="44" spans="1:18" ht="107.25" customHeight="1" x14ac:dyDescent="0.2">
      <c r="A44" s="82"/>
      <c r="B44" s="83"/>
      <c r="C44" s="84"/>
      <c r="D44" s="85"/>
      <c r="E44" s="86"/>
      <c r="G44" s="90" t="s">
        <v>142</v>
      </c>
      <c r="H44" s="89"/>
      <c r="I44" s="89"/>
      <c r="J44" s="6"/>
      <c r="K44" s="88"/>
      <c r="L44" s="7"/>
    </row>
    <row r="45" spans="1:18" ht="15" customHeight="1" x14ac:dyDescent="0.2"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</row>
    <row r="46" spans="1:18" ht="14.25" customHeight="1" x14ac:dyDescent="0.2">
      <c r="B46" s="12"/>
      <c r="C46" s="13" t="s">
        <v>38</v>
      </c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</row>
    <row r="47" spans="1:18" ht="14.25" customHeight="1" x14ac:dyDescent="0.2">
      <c r="B47" s="69" t="s">
        <v>129</v>
      </c>
      <c r="C47" s="12" t="s">
        <v>41</v>
      </c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</row>
    <row r="48" spans="1:18" ht="15" customHeight="1" x14ac:dyDescent="0.2">
      <c r="B48" s="8" t="s">
        <v>130</v>
      </c>
      <c r="C48" s="12" t="s">
        <v>109</v>
      </c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</row>
    <row r="49" spans="2:18" ht="15" customHeight="1" x14ac:dyDescent="0.2">
      <c r="B49" s="9" t="s">
        <v>131</v>
      </c>
      <c r="C49" s="12" t="s">
        <v>110</v>
      </c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</row>
    <row r="50" spans="2:18" ht="15" customHeight="1" x14ac:dyDescent="0.2">
      <c r="B50" s="10" t="s">
        <v>132</v>
      </c>
      <c r="C50" s="12" t="s">
        <v>111</v>
      </c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</row>
    <row r="51" spans="2:18" ht="15" customHeight="1" x14ac:dyDescent="0.2"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</row>
    <row r="52" spans="2:18" ht="15" customHeight="1" x14ac:dyDescent="0.2"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</row>
    <row r="53" spans="2:18" ht="15" customHeight="1" x14ac:dyDescent="0.2"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</row>
    <row r="54" spans="2:18" ht="15" customHeight="1" x14ac:dyDescent="0.2"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</row>
    <row r="55" spans="2:18" ht="15" customHeight="1" x14ac:dyDescent="0.2"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</row>
    <row r="56" spans="2:18" ht="15" customHeight="1" x14ac:dyDescent="0.2"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</row>
    <row r="57" spans="2:18" ht="14.25" customHeight="1" x14ac:dyDescent="0.2"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</row>
    <row r="58" spans="2:18" ht="14.25" customHeight="1" x14ac:dyDescent="0.2"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</row>
    <row r="59" spans="2:18" ht="14.25" customHeight="1" x14ac:dyDescent="0.2"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</row>
    <row r="60" spans="2:18" ht="14.25" customHeight="1" x14ac:dyDescent="0.2"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</row>
    <row r="61" spans="2:18" ht="39.75" customHeight="1" x14ac:dyDescent="0.2"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</row>
    <row r="62" spans="2:18" ht="14.25" customHeight="1" x14ac:dyDescent="0.2"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</row>
    <row r="63" spans="2:18" ht="49.5" customHeight="1" x14ac:dyDescent="0.2"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</row>
    <row r="64" spans="2:18" ht="14.25" customHeight="1" x14ac:dyDescent="0.2"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</row>
    <row r="65" spans="7:18" ht="14.25" customHeight="1" x14ac:dyDescent="0.2"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</row>
    <row r="66" spans="7:18" ht="14.25" customHeight="1" x14ac:dyDescent="0.2"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</row>
    <row r="67" spans="7:18" ht="14.25" customHeight="1" x14ac:dyDescent="0.2"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</row>
    <row r="68" spans="7:18" ht="14.25" customHeight="1" x14ac:dyDescent="0.2"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</row>
    <row r="69" spans="7:18" ht="14.25" customHeight="1" x14ac:dyDescent="0.2"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</row>
  </sheetData>
  <mergeCells count="8">
    <mergeCell ref="G38:G39"/>
    <mergeCell ref="H38:L38"/>
    <mergeCell ref="D37:E37"/>
    <mergeCell ref="C18:H18"/>
    <mergeCell ref="B19:B24"/>
    <mergeCell ref="A27:C27"/>
    <mergeCell ref="A36:E36"/>
    <mergeCell ref="G36:L36"/>
  </mergeCells>
  <pageMargins left="0.7" right="0.7" top="0.75" bottom="0.75" header="0.3" footer="0.3"/>
  <pageSetup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DF4140-41CD-45EC-A707-DCDA07139030}">
  <dimension ref="A1:P21"/>
  <sheetViews>
    <sheetView view="pageBreakPreview" zoomScale="95" zoomScaleNormal="95" zoomScaleSheetLayoutView="95" workbookViewId="0">
      <selection activeCell="F20" sqref="F20"/>
    </sheetView>
  </sheetViews>
  <sheetFormatPr baseColWidth="10" defaultRowHeight="15" x14ac:dyDescent="0.25"/>
  <cols>
    <col min="1" max="1" width="25.42578125" customWidth="1"/>
    <col min="2" max="2" width="32.85546875" customWidth="1"/>
    <col min="3" max="3" width="12" customWidth="1"/>
    <col min="4" max="4" width="4.42578125" bestFit="1" customWidth="1"/>
    <col min="5" max="5" width="24.42578125" customWidth="1"/>
    <col min="6" max="6" width="13.5703125" customWidth="1"/>
    <col min="7" max="7" width="9.140625" customWidth="1"/>
    <col min="8" max="8" width="25" bestFit="1" customWidth="1"/>
    <col min="12" max="13" width="0" hidden="1" customWidth="1"/>
    <col min="14" max="14" width="14.28515625" hidden="1" customWidth="1"/>
    <col min="15" max="16" width="0" hidden="1" customWidth="1"/>
  </cols>
  <sheetData>
    <row r="1" spans="1:16" x14ac:dyDescent="0.25">
      <c r="A1" s="131" t="s">
        <v>34</v>
      </c>
      <c r="B1" s="131"/>
      <c r="C1" s="131"/>
      <c r="D1" s="131"/>
      <c r="E1" s="131"/>
      <c r="F1" s="131"/>
      <c r="G1" s="131"/>
      <c r="H1" s="131"/>
    </row>
    <row r="2" spans="1:16" x14ac:dyDescent="0.25">
      <c r="A2" s="131" t="s">
        <v>15</v>
      </c>
      <c r="B2" s="132" t="s">
        <v>35</v>
      </c>
      <c r="C2" s="131" t="s">
        <v>65</v>
      </c>
      <c r="D2" s="131"/>
      <c r="E2" s="131" t="s">
        <v>36</v>
      </c>
      <c r="F2" s="133" t="s">
        <v>37</v>
      </c>
      <c r="G2" s="134"/>
      <c r="H2" s="137" t="s">
        <v>148</v>
      </c>
    </row>
    <row r="3" spans="1:16" x14ac:dyDescent="0.25">
      <c r="A3" s="131"/>
      <c r="B3" s="132"/>
      <c r="C3" s="71" t="s">
        <v>63</v>
      </c>
      <c r="D3" s="71" t="s">
        <v>64</v>
      </c>
      <c r="E3" s="131"/>
      <c r="F3" s="135"/>
      <c r="G3" s="136"/>
      <c r="H3" s="137"/>
    </row>
    <row r="4" spans="1:16" ht="15" customHeight="1" x14ac:dyDescent="0.25">
      <c r="A4" s="129" t="str">
        <f>+Identificación!B5</f>
        <v>Puede presentarse el deterioro de los documentos</v>
      </c>
      <c r="B4" s="96" t="s">
        <v>51</v>
      </c>
      <c r="C4" s="121"/>
      <c r="D4" s="121"/>
      <c r="E4" s="72" t="s">
        <v>112</v>
      </c>
      <c r="F4" s="73" t="s">
        <v>113</v>
      </c>
      <c r="G4" s="74">
        <f>IF(F4=$L$7,10%,IF(F4=$L$8,5%,IF(F4=$L$9,2%,)))</f>
        <v>0.05</v>
      </c>
      <c r="H4" s="130" t="s">
        <v>149</v>
      </c>
    </row>
    <row r="5" spans="1:16" ht="30.75" customHeight="1" x14ac:dyDescent="0.25">
      <c r="A5" s="96"/>
      <c r="B5" s="96"/>
      <c r="C5" s="122"/>
      <c r="D5" s="122"/>
      <c r="E5" s="75" t="s">
        <v>114</v>
      </c>
      <c r="F5" s="73" t="s">
        <v>115</v>
      </c>
      <c r="G5" s="76">
        <f>IF(F5="Automático",10%,5%)</f>
        <v>0.1</v>
      </c>
      <c r="H5" s="124"/>
    </row>
    <row r="6" spans="1:16" x14ac:dyDescent="0.25">
      <c r="A6" s="96"/>
      <c r="B6" s="96"/>
      <c r="C6" s="122"/>
      <c r="D6" s="122"/>
      <c r="E6" s="75" t="s">
        <v>116</v>
      </c>
      <c r="F6" s="73" t="s">
        <v>117</v>
      </c>
      <c r="G6" s="76">
        <f>IF(F6="Documentado",10%,5%)</f>
        <v>0.1</v>
      </c>
      <c r="H6" s="124"/>
    </row>
    <row r="7" spans="1:16" x14ac:dyDescent="0.25">
      <c r="A7" s="96"/>
      <c r="B7" s="96"/>
      <c r="C7" s="122"/>
      <c r="D7" s="122"/>
      <c r="E7" s="75" t="s">
        <v>118</v>
      </c>
      <c r="F7" s="73" t="s">
        <v>119</v>
      </c>
      <c r="G7" s="76">
        <f>IF(F7="Continua",10%,5%)</f>
        <v>0.1</v>
      </c>
      <c r="H7" s="124"/>
      <c r="L7" t="s">
        <v>120</v>
      </c>
      <c r="M7" t="s">
        <v>115</v>
      </c>
      <c r="N7" t="s">
        <v>117</v>
      </c>
      <c r="O7" t="s">
        <v>119</v>
      </c>
      <c r="P7" t="s">
        <v>121</v>
      </c>
    </row>
    <row r="8" spans="1:16" x14ac:dyDescent="0.25">
      <c r="A8" s="96"/>
      <c r="B8" s="96"/>
      <c r="C8" s="123"/>
      <c r="D8" s="123"/>
      <c r="E8" s="75" t="s">
        <v>122</v>
      </c>
      <c r="F8" s="73" t="s">
        <v>121</v>
      </c>
      <c r="G8" s="76">
        <f>IF(F8="Con registro",10%,5%)</f>
        <v>0.1</v>
      </c>
      <c r="H8" s="124"/>
      <c r="L8" t="s">
        <v>113</v>
      </c>
      <c r="M8" t="s">
        <v>123</v>
      </c>
      <c r="N8" t="s">
        <v>124</v>
      </c>
      <c r="O8" t="s">
        <v>125</v>
      </c>
      <c r="P8" t="s">
        <v>126</v>
      </c>
    </row>
    <row r="9" spans="1:16" x14ac:dyDescent="0.25">
      <c r="A9" s="126" t="s">
        <v>127</v>
      </c>
      <c r="B9" s="127"/>
      <c r="C9" s="127"/>
      <c r="D9" s="127"/>
      <c r="E9" s="127"/>
      <c r="F9" s="128"/>
      <c r="G9" s="77">
        <f>SUM(G4:G8)</f>
        <v>0.44999999999999996</v>
      </c>
      <c r="H9" s="125"/>
      <c r="L9" t="s">
        <v>128</v>
      </c>
    </row>
    <row r="10" spans="1:16" ht="30" x14ac:dyDescent="0.25">
      <c r="A10" s="129" t="str">
        <f>+Identificación!B6</f>
        <v>Puede presentarse pérdida de la información</v>
      </c>
      <c r="B10" s="96" t="s">
        <v>51</v>
      </c>
      <c r="C10" s="121"/>
      <c r="D10" s="121"/>
      <c r="E10" s="72" t="s">
        <v>112</v>
      </c>
      <c r="F10" s="73" t="s">
        <v>113</v>
      </c>
      <c r="G10" s="74">
        <f>IF(F10=$L$7,10%,IF(F10=$L$8,5%,IF(F10=$L$9,2%,)))</f>
        <v>0.05</v>
      </c>
      <c r="H10" s="91" t="s">
        <v>148</v>
      </c>
    </row>
    <row r="11" spans="1:16" ht="15" customHeight="1" x14ac:dyDescent="0.25">
      <c r="A11" s="96"/>
      <c r="B11" s="96"/>
      <c r="C11" s="122"/>
      <c r="D11" s="122"/>
      <c r="E11" s="75" t="s">
        <v>114</v>
      </c>
      <c r="F11" s="73" t="s">
        <v>115</v>
      </c>
      <c r="G11" s="76">
        <f>IF(F11="Automático",10%,5%)</f>
        <v>0.1</v>
      </c>
      <c r="H11" s="124" t="s">
        <v>149</v>
      </c>
    </row>
    <row r="12" spans="1:16" ht="15" customHeight="1" x14ac:dyDescent="0.25">
      <c r="A12" s="96"/>
      <c r="B12" s="96"/>
      <c r="C12" s="122"/>
      <c r="D12" s="122"/>
      <c r="E12" s="75" t="s">
        <v>116</v>
      </c>
      <c r="F12" s="73" t="s">
        <v>117</v>
      </c>
      <c r="G12" s="76">
        <f>IF(F12="Documentado",10%,5%)</f>
        <v>0.1</v>
      </c>
      <c r="H12" s="124"/>
    </row>
    <row r="13" spans="1:16" x14ac:dyDescent="0.25">
      <c r="A13" s="96"/>
      <c r="B13" s="96"/>
      <c r="C13" s="122"/>
      <c r="D13" s="122"/>
      <c r="E13" s="75" t="s">
        <v>118</v>
      </c>
      <c r="F13" s="73" t="s">
        <v>119</v>
      </c>
      <c r="G13" s="76">
        <f>IF(F13="Continua",10%,5%)</f>
        <v>0.1</v>
      </c>
      <c r="H13" s="124"/>
    </row>
    <row r="14" spans="1:16" x14ac:dyDescent="0.25">
      <c r="A14" s="96"/>
      <c r="B14" s="96"/>
      <c r="C14" s="123"/>
      <c r="D14" s="123"/>
      <c r="E14" s="75" t="s">
        <v>122</v>
      </c>
      <c r="F14" s="73" t="s">
        <v>121</v>
      </c>
      <c r="G14" s="76">
        <f>IF(F14="Con registro",10%,5%)</f>
        <v>0.1</v>
      </c>
      <c r="H14" s="124"/>
    </row>
    <row r="15" spans="1:16" x14ac:dyDescent="0.25">
      <c r="A15" s="126" t="s">
        <v>127</v>
      </c>
      <c r="B15" s="127"/>
      <c r="C15" s="127"/>
      <c r="D15" s="127"/>
      <c r="E15" s="127"/>
      <c r="F15" s="128"/>
      <c r="G15" s="77">
        <f>SUM(G10:G14)</f>
        <v>0.44999999999999996</v>
      </c>
      <c r="H15" s="125"/>
    </row>
    <row r="16" spans="1:16" ht="15" customHeight="1" x14ac:dyDescent="0.25">
      <c r="A16" s="119" t="str">
        <f>+Identificación!B7</f>
        <v>Puede presentarse extravío de correspondencia</v>
      </c>
      <c r="B16" s="96" t="s">
        <v>58</v>
      </c>
      <c r="C16" s="121" t="s">
        <v>59</v>
      </c>
      <c r="D16" s="121"/>
      <c r="E16" s="72" t="s">
        <v>112</v>
      </c>
      <c r="F16" s="73" t="s">
        <v>113</v>
      </c>
      <c r="G16" s="74">
        <f>IF(F16=$L$7,10%,IF(F16=$L$8,5%,IF(F16=$L$9,2%,)))</f>
        <v>0.05</v>
      </c>
      <c r="H16" s="78" t="str">
        <f>IF(C16="X", "Valor Probabilidad residual", "Valor Impacto Residual")</f>
        <v>Valor Probabilidad residual</v>
      </c>
    </row>
    <row r="17" spans="1:8" x14ac:dyDescent="0.25">
      <c r="A17" s="120"/>
      <c r="B17" s="96"/>
      <c r="C17" s="122"/>
      <c r="D17" s="122"/>
      <c r="E17" s="75" t="s">
        <v>114</v>
      </c>
      <c r="F17" s="73" t="s">
        <v>123</v>
      </c>
      <c r="G17" s="76">
        <f>IF(F17="Automático",10%,5%)</f>
        <v>0.05</v>
      </c>
      <c r="H17" s="124">
        <f>IF(C16="X",Analisis!E9-(Analisis!E9*G21),Analisis!G9-(Analisis!G9*G21))</f>
        <v>0.48</v>
      </c>
    </row>
    <row r="18" spans="1:8" x14ac:dyDescent="0.25">
      <c r="A18" s="120"/>
      <c r="B18" s="96"/>
      <c r="C18" s="122"/>
      <c r="D18" s="122"/>
      <c r="E18" s="75" t="s">
        <v>116</v>
      </c>
      <c r="F18" s="73" t="s">
        <v>117</v>
      </c>
      <c r="G18" s="76">
        <f>IF(F18="Documentado",10%,5%)</f>
        <v>0.1</v>
      </c>
      <c r="H18" s="124"/>
    </row>
    <row r="19" spans="1:8" x14ac:dyDescent="0.25">
      <c r="A19" s="120"/>
      <c r="B19" s="96"/>
      <c r="C19" s="122"/>
      <c r="D19" s="122"/>
      <c r="E19" s="75" t="s">
        <v>118</v>
      </c>
      <c r="F19" s="73" t="s">
        <v>119</v>
      </c>
      <c r="G19" s="76">
        <f>IF(F19="Continua",10%,5%)</f>
        <v>0.1</v>
      </c>
      <c r="H19" s="124"/>
    </row>
    <row r="20" spans="1:8" x14ac:dyDescent="0.25">
      <c r="A20" s="120"/>
      <c r="B20" s="96"/>
      <c r="C20" s="123"/>
      <c r="D20" s="123"/>
      <c r="E20" s="75" t="s">
        <v>122</v>
      </c>
      <c r="F20" s="73" t="s">
        <v>121</v>
      </c>
      <c r="G20" s="76">
        <f>IF(F20="Con registro",10%,5%)</f>
        <v>0.1</v>
      </c>
      <c r="H20" s="124"/>
    </row>
    <row r="21" spans="1:8" x14ac:dyDescent="0.25">
      <c r="A21" s="126" t="s">
        <v>127</v>
      </c>
      <c r="B21" s="127"/>
      <c r="C21" s="127"/>
      <c r="D21" s="127"/>
      <c r="E21" s="127"/>
      <c r="F21" s="128"/>
      <c r="G21" s="77">
        <f>SUM(G16:G20)</f>
        <v>0.4</v>
      </c>
      <c r="H21" s="125"/>
    </row>
  </sheetData>
  <mergeCells count="25">
    <mergeCell ref="A1:H1"/>
    <mergeCell ref="A2:A3"/>
    <mergeCell ref="B2:B3"/>
    <mergeCell ref="C2:D2"/>
    <mergeCell ref="E2:E3"/>
    <mergeCell ref="F2:G3"/>
    <mergeCell ref="H2:H3"/>
    <mergeCell ref="A4:A8"/>
    <mergeCell ref="B4:B8"/>
    <mergeCell ref="C4:C8"/>
    <mergeCell ref="D4:D8"/>
    <mergeCell ref="H4:H9"/>
    <mergeCell ref="A9:F9"/>
    <mergeCell ref="A10:A14"/>
    <mergeCell ref="B10:B14"/>
    <mergeCell ref="C10:C14"/>
    <mergeCell ref="D10:D14"/>
    <mergeCell ref="H11:H15"/>
    <mergeCell ref="A15:F15"/>
    <mergeCell ref="A16:A20"/>
    <mergeCell ref="B16:B20"/>
    <mergeCell ref="C16:C20"/>
    <mergeCell ref="D16:D20"/>
    <mergeCell ref="H17:H21"/>
    <mergeCell ref="A21:F21"/>
  </mergeCells>
  <dataValidations count="5">
    <dataValidation type="list" allowBlank="1" showInputMessage="1" showErrorMessage="1" sqref="F4 F10 F16" xr:uid="{3B5AEA08-C65F-4D5C-9132-513657A9D635}">
      <formula1>$L$7:$L$9</formula1>
    </dataValidation>
    <dataValidation type="list" allowBlank="1" showInputMessage="1" showErrorMessage="1" sqref="F8 F14 F20" xr:uid="{D82CF60C-299D-4654-B724-25B295DF0C30}">
      <formula1>$P$7:$P$8</formula1>
    </dataValidation>
    <dataValidation type="list" allowBlank="1" showInputMessage="1" showErrorMessage="1" sqref="F7 F13 F19" xr:uid="{92B451F8-24BA-4C8E-AAA2-41E85563700F}">
      <formula1>$O$7:$O$8</formula1>
    </dataValidation>
    <dataValidation type="list" allowBlank="1" showInputMessage="1" showErrorMessage="1" sqref="F6 F12 F18" xr:uid="{69CDD5EC-53D6-46BC-AF87-43285C1BAFD7}">
      <formula1>$N$7:$N$8</formula1>
    </dataValidation>
    <dataValidation type="list" allowBlank="1" showInputMessage="1" showErrorMessage="1" sqref="F5 F11 F17" xr:uid="{48BFB3B3-8A67-4CB1-8C55-29E5C9877CBB}">
      <formula1>$M$7:$M$8</formula1>
    </dataValidation>
  </dataValidations>
  <printOptions horizontalCentered="1" verticalCentered="1"/>
  <pageMargins left="0.70866141732283472" right="0.70866141732283472" top="1.6929133858267718" bottom="0.74803149606299213" header="0.31496062992125984" footer="0.31496062992125984"/>
  <pageSetup paperSize="119" scale="83" orientation="landscape" r:id="rId1"/>
  <headerFooter>
    <oddHeader>&amp;L&amp;G&amp;CMAPA DE RIESGOS
INSTITUCIONAL, POR PROCESOS Y DE CORRUPCIÓN
2021&amp;R&amp;G</oddHeader>
  </headerFooter>
  <legacy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27F796-4208-40E6-B47A-192A48DC34BC}">
  <dimension ref="A1:I11"/>
  <sheetViews>
    <sheetView view="pageBreakPreview" zoomScaleNormal="90" zoomScaleSheetLayoutView="100" workbookViewId="0">
      <selection activeCell="F7" sqref="F7"/>
    </sheetView>
  </sheetViews>
  <sheetFormatPr baseColWidth="10" defaultColWidth="11" defaultRowHeight="14.25" x14ac:dyDescent="0.2"/>
  <cols>
    <col min="1" max="1" width="25.5703125" style="4" bestFit="1" customWidth="1"/>
    <col min="2" max="2" width="6.28515625" style="4" bestFit="1" customWidth="1"/>
    <col min="3" max="3" width="12.28515625" style="4" bestFit="1" customWidth="1"/>
    <col min="4" max="4" width="6.28515625" style="4" bestFit="1" customWidth="1"/>
    <col min="5" max="5" width="11.7109375" style="4" bestFit="1" customWidth="1"/>
    <col min="6" max="6" width="33.42578125" style="4" customWidth="1"/>
    <col min="7" max="7" width="21.7109375" style="4" customWidth="1"/>
    <col min="8" max="8" width="21.140625" style="4" customWidth="1"/>
    <col min="9" max="9" width="55.28515625" style="4" customWidth="1"/>
    <col min="10" max="16384" width="11" style="4"/>
  </cols>
  <sheetData>
    <row r="1" spans="1:9" ht="15" x14ac:dyDescent="0.25">
      <c r="A1" s="101" t="s">
        <v>40</v>
      </c>
      <c r="B1" s="101"/>
      <c r="C1" s="101"/>
      <c r="D1" s="101"/>
      <c r="E1" s="102"/>
      <c r="F1" s="101"/>
      <c r="G1" s="101"/>
      <c r="H1" s="101"/>
    </row>
    <row r="2" spans="1:9" x14ac:dyDescent="0.2">
      <c r="A2" s="103" t="str">
        <f>+'Contexto Estratégico'!A2:D2</f>
        <v>PROCESO: Gestión Documental</v>
      </c>
      <c r="B2" s="103"/>
      <c r="C2" s="103"/>
      <c r="D2" s="103"/>
      <c r="E2" s="104"/>
      <c r="F2" s="103"/>
      <c r="G2" s="103"/>
      <c r="H2" s="103"/>
    </row>
    <row r="3" spans="1:9" ht="30" customHeight="1" x14ac:dyDescent="0.2">
      <c r="A3" s="105" t="str">
        <f>+'Contexto Estratégico'!A3:D3</f>
        <v xml:space="preserve">OBJETIVO:  Controlar y administrar de manera eficaz, eficiente y efectiva la estructura documental de la Contraloría General de Santander manteniendo su disponibilidad, integridad, confidencialidad y autenticidad. </v>
      </c>
      <c r="B3" s="105"/>
      <c r="C3" s="105"/>
      <c r="D3" s="105"/>
      <c r="E3" s="106"/>
      <c r="F3" s="105"/>
      <c r="G3" s="105"/>
      <c r="H3" s="105"/>
    </row>
    <row r="4" spans="1:9" ht="15" x14ac:dyDescent="0.25">
      <c r="A4" s="107" t="s">
        <v>15</v>
      </c>
      <c r="B4" s="113"/>
      <c r="C4" s="113"/>
      <c r="D4" s="113"/>
      <c r="E4" s="102"/>
      <c r="F4" s="107" t="s">
        <v>39</v>
      </c>
      <c r="G4" s="107" t="s">
        <v>18</v>
      </c>
      <c r="H4" s="109" t="s">
        <v>19</v>
      </c>
    </row>
    <row r="5" spans="1:9" ht="15" x14ac:dyDescent="0.25">
      <c r="A5" s="107"/>
      <c r="B5" s="112" t="s">
        <v>17</v>
      </c>
      <c r="C5" s="102"/>
      <c r="D5" s="101" t="s">
        <v>14</v>
      </c>
      <c r="E5" s="101"/>
      <c r="F5" s="108"/>
      <c r="G5" s="108"/>
      <c r="H5" s="110"/>
    </row>
    <row r="6" spans="1:9" ht="15" x14ac:dyDescent="0.25">
      <c r="A6" s="107"/>
      <c r="B6" s="79" t="s">
        <v>25</v>
      </c>
      <c r="C6" s="79" t="s">
        <v>26</v>
      </c>
      <c r="D6" s="79" t="s">
        <v>25</v>
      </c>
      <c r="E6" s="79" t="s">
        <v>26</v>
      </c>
      <c r="F6" s="108"/>
      <c r="G6" s="108"/>
      <c r="H6" s="111"/>
    </row>
    <row r="7" spans="1:9" ht="71.25" x14ac:dyDescent="0.2">
      <c r="A7" s="31" t="str">
        <f>+Identificación!B5</f>
        <v>Puede presentarse el deterioro de los documentos</v>
      </c>
      <c r="B7" s="43">
        <v>1</v>
      </c>
      <c r="C7" s="19" t="str">
        <f>IF(B7&lt;=20%,ProbImpacto!$B$29,IF(B7&lt;=40%,ProbImpacto!$B$30,IF(B7&lt;=60%,ProbImpacto!$B$31,IF(B7&lt;=80%,ProbImpacto!$B$32,ProbImpacto!$B$33))))</f>
        <v>Muy Alta</v>
      </c>
      <c r="D7" s="43">
        <v>0.8</v>
      </c>
      <c r="E7" s="19" t="str">
        <f>IF(D7&lt;=20%,ProbImpacto!$B$39,IF(D7&lt;=40%,ProbImpacto!$B$40,IF(D7&lt;=60%,ProbImpacto!$B$41,IF(D7&lt;=80%,ProbImpacto!$B$42,ProbImpacto!$B$43))))</f>
        <v>Mayor</v>
      </c>
      <c r="F7" s="23" t="str">
        <f>+Identificación!E5</f>
        <v>Pérdida de información, con mínima posibilidad de recuperación afectando los procesos misionales y de apoyo de la entidad.</v>
      </c>
      <c r="G7" s="19" t="s">
        <v>131</v>
      </c>
      <c r="H7" s="19" t="s">
        <v>110</v>
      </c>
      <c r="I7" s="14"/>
    </row>
    <row r="8" spans="1:9" ht="42.75" x14ac:dyDescent="0.2">
      <c r="A8" s="31" t="str">
        <f>+Identificación!B6</f>
        <v>Puede presentarse pérdida de la información</v>
      </c>
      <c r="B8" s="43">
        <v>0.8</v>
      </c>
      <c r="C8" s="19" t="str">
        <f>IF(B8&lt;=20%,ProbImpacto!$B$29,IF(B8&lt;=40%,ProbImpacto!$B$30,IF(B8&lt;=60%,ProbImpacto!$B$31,IF(B8&lt;=80%,ProbImpacto!$B$32,ProbImpacto!$B$33))))</f>
        <v>Alta</v>
      </c>
      <c r="D8" s="43">
        <v>0.8</v>
      </c>
      <c r="E8" s="19" t="str">
        <f>IF(D8&lt;=20%,ProbImpacto!$B$39,IF(D8&lt;=40%,ProbImpacto!$B$40,IF(D8&lt;=60%,ProbImpacto!$B$41,IF(D8&lt;=80%,ProbImpacto!$B$42,ProbImpacto!$B$43))))</f>
        <v>Mayor</v>
      </c>
      <c r="F8" s="23" t="str">
        <f>+Identificación!E6</f>
        <v>Obstrucciones de las funciones de la entidad</v>
      </c>
      <c r="G8" s="19" t="s">
        <v>131</v>
      </c>
      <c r="H8" s="19" t="s">
        <v>110</v>
      </c>
    </row>
    <row r="9" spans="1:9" ht="42.75" x14ac:dyDescent="0.2">
      <c r="A9" s="31" t="str">
        <f>+Identificación!B7</f>
        <v>Puede presentarse extravío de correspondencia</v>
      </c>
      <c r="B9" s="43">
        <v>0.48</v>
      </c>
      <c r="C9" s="19" t="str">
        <f>IF(B9&lt;=20%,ProbImpacto!$B$29,IF(B9&lt;=40%,ProbImpacto!$B$30,IF(B9&lt;=60%,ProbImpacto!$B$31,IF(B9&lt;=80%,ProbImpacto!$B$32,ProbImpacto!$B$33))))</f>
        <v xml:space="preserve">Media </v>
      </c>
      <c r="D9" s="43">
        <v>0.8</v>
      </c>
      <c r="E9" s="19" t="str">
        <f>IF(D9&lt;=20%,ProbImpacto!$B$39,IF(D9&lt;=40%,ProbImpacto!$B$40,IF(D9&lt;=60%,ProbImpacto!$B$41,IF(D9&lt;=80%,ProbImpacto!$B$42,ProbImpacto!$B$43))))</f>
        <v>Mayor</v>
      </c>
      <c r="F9" s="23" t="str">
        <f>+Identificación!E7</f>
        <v>Sanciones a la entidad o a sus funcionrios. Entorpecimiento de los proceos de la entidad.</v>
      </c>
      <c r="G9" s="19" t="s">
        <v>131</v>
      </c>
      <c r="H9" s="19" t="s">
        <v>110</v>
      </c>
    </row>
    <row r="10" spans="1:9" hidden="1" x14ac:dyDescent="0.2">
      <c r="A10" s="19">
        <f>+Identificación!A8</f>
        <v>0</v>
      </c>
      <c r="B10" s="20"/>
      <c r="C10" s="19"/>
      <c r="D10" s="20"/>
      <c r="E10" s="19"/>
      <c r="F10" s="23"/>
      <c r="G10" s="19"/>
      <c r="H10" s="19"/>
    </row>
    <row r="11" spans="1:9" hidden="1" x14ac:dyDescent="0.2">
      <c r="A11" s="19">
        <f>+Identificación!A9</f>
        <v>0</v>
      </c>
      <c r="B11" s="20"/>
      <c r="C11" s="19"/>
      <c r="D11" s="20"/>
      <c r="E11" s="19"/>
      <c r="F11" s="23"/>
      <c r="G11" s="19"/>
      <c r="H11" s="19"/>
    </row>
  </sheetData>
  <mergeCells count="10">
    <mergeCell ref="B5:C5"/>
    <mergeCell ref="A1:H1"/>
    <mergeCell ref="A2:H2"/>
    <mergeCell ref="A3:H3"/>
    <mergeCell ref="A4:A6"/>
    <mergeCell ref="B4:E4"/>
    <mergeCell ref="F4:F6"/>
    <mergeCell ref="G4:G6"/>
    <mergeCell ref="H4:H6"/>
    <mergeCell ref="D5:E5"/>
  </mergeCells>
  <conditionalFormatting sqref="C10:C11">
    <cfRule type="containsText" dxfId="19" priority="23" operator="containsText" text="Improbable">
      <formula>NOT(ISERROR(SEARCH("Improbable",C10)))</formula>
    </cfRule>
    <cfRule type="containsText" dxfId="18" priority="24" operator="containsText" text="Casi seguro">
      <formula>NOT(ISERROR(SEARCH("Casi seguro",C10)))</formula>
    </cfRule>
    <cfRule type="containsText" dxfId="17" priority="25" operator="containsText" text="Probable">
      <formula>NOT(ISERROR(SEARCH("Probable",C10)))</formula>
    </cfRule>
    <cfRule type="containsText" dxfId="16" priority="26" operator="containsText" text="Raro">
      <formula>NOT(ISERROR(SEARCH("Raro",C10)))</formula>
    </cfRule>
  </conditionalFormatting>
  <conditionalFormatting sqref="G7:G11">
    <cfRule type="containsText" dxfId="15" priority="27" operator="containsText" text="extrema">
      <formula>NOT(ISERROR(SEARCH("extrema",G7)))</formula>
    </cfRule>
    <cfRule type="containsText" dxfId="14" priority="28" operator="containsText" text="Alta">
      <formula>NOT(ISERROR(SEARCH("Alta",G7)))</formula>
    </cfRule>
    <cfRule type="containsText" dxfId="13" priority="29" operator="containsText" text="moderada">
      <formula>NOT(ISERROR(SEARCH("moderada",G7)))</formula>
    </cfRule>
    <cfRule type="containsText" dxfId="12" priority="30" operator="containsText" text="Zona de riesgo baja">
      <formula>NOT(ISERROR(SEARCH("Zona de riesgo baja",G7)))</formula>
    </cfRule>
  </conditionalFormatting>
  <conditionalFormatting sqref="E10:E11">
    <cfRule type="containsText" dxfId="11" priority="16" operator="containsText" text="Catastrofico">
      <formula>NOT(ISERROR(SEARCH("Catastrofico",E10)))</formula>
    </cfRule>
    <cfRule type="containsText" dxfId="10" priority="17" operator="containsText" text="Mayor">
      <formula>NOT(ISERROR(SEARCH("Mayor",E10)))</formula>
    </cfRule>
    <cfRule type="containsText" dxfId="9" priority="18" operator="containsText" text="Moderado">
      <formula>NOT(ISERROR(SEARCH("Moderado",E10)))</formula>
    </cfRule>
    <cfRule type="containsText" dxfId="8" priority="19" operator="containsText" text="Menor">
      <formula>NOT(ISERROR(SEARCH("Menor",E10)))</formula>
    </cfRule>
    <cfRule type="containsText" dxfId="7" priority="20" operator="containsText" text="Menor">
      <formula>NOT(ISERROR(SEARCH("Menor",E10)))</formula>
    </cfRule>
    <cfRule type="containsText" dxfId="6" priority="21" operator="containsText" text="Menor">
      <formula>NOT(ISERROR(SEARCH("Menor",E10)))</formula>
    </cfRule>
    <cfRule type="containsText" dxfId="5" priority="22" operator="containsText" text="Insignificante">
      <formula>NOT(ISERROR(SEARCH("Insignificante",E10)))</formula>
    </cfRule>
  </conditionalFormatting>
  <conditionalFormatting sqref="C10:C11">
    <cfRule type="containsText" dxfId="4" priority="15" operator="containsText" text="Posible">
      <formula>NOT(ISERROR(SEARCH("Posible",C10)))</formula>
    </cfRule>
  </conditionalFormatting>
  <conditionalFormatting sqref="H7:H11">
    <cfRule type="containsText" dxfId="3" priority="11" operator="containsText" text="d.">
      <formula>NOT(ISERROR(SEARCH("d.",H7)))</formula>
    </cfRule>
    <cfRule type="containsText" dxfId="2" priority="12" operator="containsText" text="c.">
      <formula>NOT(ISERROR(SEARCH("c.",H7)))</formula>
    </cfRule>
    <cfRule type="containsText" dxfId="1" priority="13" operator="containsText" text="b.">
      <formula>NOT(ISERROR(SEARCH("b.",H7)))</formula>
    </cfRule>
    <cfRule type="containsText" dxfId="0" priority="14" operator="containsText" text="a.">
      <formula>NOT(ISERROR(SEARCH("a.",H7)))</formula>
    </cfRule>
  </conditionalFormatting>
  <dataValidations count="5">
    <dataValidation type="list" allowBlank="1" showInputMessage="1" showErrorMessage="1" prompt="Selecciones la medida de respuesta al riesgo correspondiente a la zona de riesgo definida en la columna anterior" sqref="H10:H11" xr:uid="{8EC541E8-46CA-450F-817B-8526F7631309}">
      <formula1>#REF!</formula1>
    </dataValidation>
    <dataValidation type="list" allowBlank="1" showInputMessage="1" showErrorMessage="1" prompt="Identificar la zona de riesgo ubicándola en la matriz de riesgo inherente" sqref="G10:G11" xr:uid="{4D3410E3-058D-4694-AE1B-52A56559CAC0}">
      <formula1>#REF!</formula1>
    </dataValidation>
    <dataValidation type="list" allowBlank="1" showInputMessage="1" showErrorMessage="1" prompt="Seleccione el descriptor correspondiende al valor dado en la columna anterior" sqref="E10:E11" xr:uid="{B4A45F9D-2BE4-4823-AB7B-BDEC80F566D4}">
      <formula1>#REF!</formula1>
    </dataValidation>
    <dataValidation type="list" allowBlank="1" showInputMessage="1" showErrorMessage="1" sqref="D10:D11 B10:B11" xr:uid="{E5E326EB-E535-415C-908E-6BE3FEAC3DBB}">
      <formula1>#REF!</formula1>
    </dataValidation>
    <dataValidation type="list" allowBlank="1" showInputMessage="1" showErrorMessage="1" prompt="Seleccione el descriptor correspondiente al valor de columna anterior" sqref="C10:C11" xr:uid="{B2E8D1F1-4009-424D-A6DD-A3A8867B5669}">
      <formula1>#REF!</formula1>
    </dataValidation>
  </dataValidations>
  <printOptions horizontalCentered="1" verticalCentered="1"/>
  <pageMargins left="0.70866141732283472" right="0.70866141732283472" top="1.340625" bottom="0.74803149606299213" header="0.31496062992125984" footer="0.31496062992125984"/>
  <pageSetup paperSize="119" scale="88" orientation="landscape" r:id="rId1"/>
  <headerFooter>
    <oddHeader>&amp;L&amp;G&amp;C&amp;16MAPA DE RIESGOS
INSTITUCIONAL, POR PROCESOS Y DE CORRUPCIÓN
2021&amp;R&amp;G</oddHeader>
  </headerFooter>
  <legacy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Selecciones la medida de respuesta al riesgo correspondiente a la zona de riesgo definida en la columna anterior" xr:uid="{DC944B66-15B1-4CE0-9D4F-6722167F1443}">
          <x14:formula1>
            <xm:f>ProbImpacto!$C$47:$C$50</xm:f>
          </x14:formula1>
          <xm:sqref>H7:H9</xm:sqref>
        </x14:dataValidation>
        <x14:dataValidation type="list" allowBlank="1" showInputMessage="1" showErrorMessage="1" prompt="Identificar la zona de riesgo ubicándola en la matriz de riesgo inherente" xr:uid="{CDE44A6E-D26B-4395-9147-BD003EE18707}">
          <x14:formula1>
            <xm:f>ProbImpacto!$B$47:$B$50</xm:f>
          </x14:formula1>
          <xm:sqref>G7:G9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Contexto Estratégico</vt:lpstr>
      <vt:lpstr>Identificación</vt:lpstr>
      <vt:lpstr>Analisis</vt:lpstr>
      <vt:lpstr>ProbImpacto</vt:lpstr>
      <vt:lpstr>Valoración Controles</vt:lpstr>
      <vt:lpstr>Riesgo residual</vt:lpstr>
      <vt:lpstr>'Contexto Estratégico'!Área_de_impresión</vt:lpstr>
      <vt:lpstr>Identificación!Área_de_impresión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</dc:creator>
  <cp:lastModifiedBy>CONTRALORIA</cp:lastModifiedBy>
  <cp:lastPrinted>2017-09-05T15:25:22Z</cp:lastPrinted>
  <dcterms:created xsi:type="dcterms:W3CDTF">2016-10-25T13:30:10Z</dcterms:created>
  <dcterms:modified xsi:type="dcterms:W3CDTF">2021-12-02T00:22:07Z</dcterms:modified>
</cp:coreProperties>
</file>